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0150039\Desktop\統計ステーション長野\科目別決算表\"/>
    </mc:Choice>
  </mc:AlternateContent>
  <bookViews>
    <workbookView xWindow="0" yWindow="3465" windowWidth="20520" windowHeight="4320" tabRatio="669" firstSheet="1" activeTab="1"/>
  </bookViews>
  <sheets>
    <sheet name="目次" sheetId="35" state="hidden" r:id="rId1"/>
    <sheet name="税目別決算表" sheetId="1" r:id="rId2"/>
  </sheets>
  <definedNames>
    <definedName name="_xlnm.Print_Area" localSheetId="1">税目別決算表!$B$2:$U$139</definedName>
  </definedNames>
  <calcPr calcId="152511"/>
</workbook>
</file>

<file path=xl/calcChain.xml><?xml version="1.0" encoding="utf-8"?>
<calcChain xmlns="http://schemas.openxmlformats.org/spreadsheetml/2006/main">
  <c r="T111" i="1" l="1"/>
  <c r="E113" i="1"/>
  <c r="Q13" i="1"/>
  <c r="F74" i="1"/>
  <c r="Q12" i="1"/>
  <c r="Q11" i="1"/>
  <c r="P13" i="1"/>
  <c r="P12" i="1"/>
  <c r="P11" i="1"/>
  <c r="O13" i="1"/>
  <c r="N13" i="1"/>
  <c r="O12" i="1"/>
  <c r="N12" i="1"/>
  <c r="O11" i="1"/>
  <c r="N11" i="1"/>
  <c r="I13" i="1"/>
  <c r="F13" i="1"/>
  <c r="S75" i="1"/>
  <c r="R75" i="1"/>
  <c r="O75" i="1"/>
  <c r="N75" i="1"/>
  <c r="M75" i="1"/>
  <c r="L75" i="1"/>
  <c r="S74" i="1"/>
  <c r="R74" i="1"/>
  <c r="R76" i="1" s="1"/>
  <c r="O74" i="1"/>
  <c r="N74" i="1"/>
  <c r="M74" i="1"/>
  <c r="L74" i="1"/>
  <c r="L76" i="1" s="1"/>
  <c r="I74" i="1"/>
  <c r="J75" i="1"/>
  <c r="I75" i="1"/>
  <c r="K75" i="1" s="1"/>
  <c r="J74" i="1"/>
  <c r="G74" i="1"/>
  <c r="G76" i="1" s="1"/>
  <c r="G75" i="1"/>
  <c r="F75" i="1"/>
  <c r="H75" i="1" s="1"/>
  <c r="E79" i="1"/>
  <c r="E68" i="1"/>
  <c r="E65" i="1"/>
  <c r="E62" i="1"/>
  <c r="E59" i="1"/>
  <c r="E56" i="1"/>
  <c r="E46" i="1"/>
  <c r="E43" i="1"/>
  <c r="E40" i="1"/>
  <c r="E31" i="1"/>
  <c r="E28" i="1"/>
  <c r="E22" i="1"/>
  <c r="E19" i="1"/>
  <c r="E9" i="1"/>
  <c r="E24" i="1" s="1"/>
  <c r="E75" i="1" s="1"/>
  <c r="E16" i="1"/>
  <c r="E8" i="1"/>
  <c r="Q70" i="1"/>
  <c r="Q75" i="1" s="1"/>
  <c r="Q74" i="1"/>
  <c r="P70" i="1"/>
  <c r="T80" i="1"/>
  <c r="T79" i="1"/>
  <c r="K80" i="1"/>
  <c r="K79" i="1"/>
  <c r="H80" i="1"/>
  <c r="H79" i="1"/>
  <c r="K70" i="1"/>
  <c r="H70" i="1"/>
  <c r="L81" i="1"/>
  <c r="J81" i="1"/>
  <c r="I81" i="1"/>
  <c r="K81" i="1" s="1"/>
  <c r="G81" i="1"/>
  <c r="F81" i="1"/>
  <c r="E80" i="1"/>
  <c r="E13" i="1"/>
  <c r="E33" i="1"/>
  <c r="E34" i="1" s="1"/>
  <c r="E32" i="1"/>
  <c r="E37" i="1"/>
  <c r="E102" i="1"/>
  <c r="N81" i="1"/>
  <c r="E118" i="1"/>
  <c r="E117" i="1"/>
  <c r="E104" i="1"/>
  <c r="E103" i="1"/>
  <c r="E105" i="1" s="1"/>
  <c r="E99" i="1"/>
  <c r="M81" i="1"/>
  <c r="O81" i="1"/>
  <c r="R81" i="1"/>
  <c r="S81" i="1"/>
  <c r="Q81" i="1"/>
  <c r="P81" i="1"/>
  <c r="P75" i="1"/>
  <c r="P74" i="1"/>
  <c r="K74" i="1"/>
  <c r="J76" i="1"/>
  <c r="O76" i="1"/>
  <c r="I76" i="1"/>
  <c r="P76" i="1" l="1"/>
  <c r="T75" i="1"/>
  <c r="M76" i="1"/>
  <c r="S76" i="1"/>
  <c r="Q76" i="1"/>
  <c r="H74" i="1"/>
  <c r="T74" i="1"/>
  <c r="F76" i="1"/>
  <c r="H76" i="1" s="1"/>
  <c r="T76" i="1"/>
  <c r="K76" i="1"/>
  <c r="E10" i="1"/>
  <c r="E81" i="1"/>
  <c r="N76" i="1"/>
  <c r="E23" i="1"/>
  <c r="E25" i="1" s="1"/>
  <c r="E119" i="1"/>
  <c r="E74" i="1"/>
  <c r="E76" i="1" s="1"/>
  <c r="T81" i="1"/>
  <c r="H81" i="1"/>
</calcChain>
</file>

<file path=xl/sharedStrings.xml><?xml version="1.0" encoding="utf-8"?>
<sst xmlns="http://schemas.openxmlformats.org/spreadsheetml/2006/main" count="309" uniqueCount="106">
  <si>
    <t xml:space="preserve"> </t>
  </si>
  <si>
    <t>調　　　　　　　　　定</t>
  </si>
  <si>
    <t>収　　　　　　　　　入</t>
  </si>
  <si>
    <t>左のうち過誤納</t>
  </si>
  <si>
    <t>不　納　欠　損</t>
  </si>
  <si>
    <t>収　 入　 未　 済</t>
  </si>
  <si>
    <t>左のうち徴収猶予</t>
  </si>
  <si>
    <t>収 入 歩 合</t>
  </si>
  <si>
    <t>税額の</t>
  </si>
  <si>
    <t>本年度</t>
  </si>
  <si>
    <t>前年度</t>
  </si>
  <si>
    <t>前年対</t>
  </si>
  <si>
    <t xml:space="preserve"> 税　目</t>
  </si>
  <si>
    <t>円</t>
  </si>
  <si>
    <t>件</t>
  </si>
  <si>
    <t>比　％</t>
  </si>
  <si>
    <t>％</t>
  </si>
  <si>
    <t>現</t>
  </si>
  <si>
    <t>県</t>
  </si>
  <si>
    <t>滞</t>
  </si>
  <si>
    <t>計</t>
  </si>
  <si>
    <t>法  人</t>
  </si>
  <si>
    <t>民</t>
  </si>
  <si>
    <t>利子割</t>
  </si>
  <si>
    <t>税</t>
  </si>
  <si>
    <t>事</t>
  </si>
  <si>
    <t>業</t>
  </si>
  <si>
    <t>譲 渡 割</t>
  </si>
  <si>
    <t>貨 物 割</t>
  </si>
  <si>
    <t>不動産取得税</t>
  </si>
  <si>
    <t>県 た ば こ 税</t>
  </si>
  <si>
    <t>ゴルフ場利用税</t>
  </si>
  <si>
    <t>固定資産税</t>
    <rPh sb="0" eb="2">
      <t>コテイ</t>
    </rPh>
    <rPh sb="2" eb="5">
      <t>シサンゼイ</t>
    </rPh>
    <phoneticPr fontId="12"/>
  </si>
  <si>
    <t>自動車取得税</t>
    <rPh sb="0" eb="3">
      <t>ジドウシャ</t>
    </rPh>
    <rPh sb="3" eb="5">
      <t>シュトク</t>
    </rPh>
    <rPh sb="5" eb="6">
      <t>ゼイ</t>
    </rPh>
    <phoneticPr fontId="12"/>
  </si>
  <si>
    <t>特別地方消費税</t>
    <rPh sb="0" eb="2">
      <t>トクベツ</t>
    </rPh>
    <rPh sb="2" eb="4">
      <t>チホウ</t>
    </rPh>
    <rPh sb="4" eb="7">
      <t>ショウヒゼイ</t>
    </rPh>
    <phoneticPr fontId="12"/>
  </si>
  <si>
    <t>自動車税</t>
    <rPh sb="0" eb="3">
      <t>ジドウシャ</t>
    </rPh>
    <rPh sb="3" eb="4">
      <t>ゼイ</t>
    </rPh>
    <phoneticPr fontId="12"/>
  </si>
  <si>
    <t>鉱区税</t>
    <rPh sb="0" eb="2">
      <t>コウク</t>
    </rPh>
    <rPh sb="2" eb="3">
      <t>ゼイ</t>
    </rPh>
    <phoneticPr fontId="12"/>
  </si>
  <si>
    <t>軽油引取税</t>
    <rPh sb="0" eb="2">
      <t>ケイユ</t>
    </rPh>
    <rPh sb="2" eb="4">
      <t>ヒキトリ</t>
    </rPh>
    <rPh sb="4" eb="5">
      <t>ゼイ</t>
    </rPh>
    <phoneticPr fontId="12"/>
  </si>
  <si>
    <t>滞</t>
    <rPh sb="0" eb="1">
      <t>タイ</t>
    </rPh>
    <phoneticPr fontId="12"/>
  </si>
  <si>
    <t>現</t>
    <rPh sb="0" eb="1">
      <t>ゲン</t>
    </rPh>
    <phoneticPr fontId="12"/>
  </si>
  <si>
    <t>計</t>
    <rPh sb="0" eb="1">
      <t>ケイ</t>
    </rPh>
    <phoneticPr fontId="12"/>
  </si>
  <si>
    <t>地方消費税</t>
    <rPh sb="2" eb="5">
      <t>ショウヒゼイ</t>
    </rPh>
    <phoneticPr fontId="12"/>
  </si>
  <si>
    <t>税額</t>
    <rPh sb="0" eb="2">
      <t>ゼイガク</t>
    </rPh>
    <phoneticPr fontId="12"/>
  </si>
  <si>
    <t>件数</t>
    <phoneticPr fontId="12"/>
  </si>
  <si>
    <t>（単位：円､件、％）　</t>
    <rPh sb="1" eb="3">
      <t>タンイ</t>
    </rPh>
    <rPh sb="4" eb="5">
      <t>エン</t>
    </rPh>
    <rPh sb="6" eb="7">
      <t>ケン</t>
    </rPh>
    <phoneticPr fontId="13"/>
  </si>
  <si>
    <t>円</t>
    <rPh sb="0" eb="1">
      <t>エン</t>
    </rPh>
    <phoneticPr fontId="12"/>
  </si>
  <si>
    <t>調  定  額</t>
    <rPh sb="0" eb="1">
      <t>チョウ</t>
    </rPh>
    <rPh sb="3" eb="4">
      <t>サダム</t>
    </rPh>
    <rPh sb="6" eb="7">
      <t>ガク</t>
    </rPh>
    <phoneticPr fontId="12"/>
  </si>
  <si>
    <t>収  入  額</t>
    <rPh sb="0" eb="1">
      <t>オサム</t>
    </rPh>
    <rPh sb="3" eb="4">
      <t>イ</t>
    </rPh>
    <rPh sb="6" eb="7">
      <t>ガク</t>
    </rPh>
    <phoneticPr fontId="12"/>
  </si>
  <si>
    <t>　 　　　区　分</t>
    <phoneticPr fontId="12"/>
  </si>
  <si>
    <t>個  人 (計）</t>
    <rPh sb="6" eb="7">
      <t>ケイ</t>
    </rPh>
    <phoneticPr fontId="12"/>
  </si>
  <si>
    <t>（均等割・所得割）</t>
    <rPh sb="1" eb="3">
      <t>キントウ</t>
    </rPh>
    <rPh sb="3" eb="4">
      <t>ワリ</t>
    </rPh>
    <rPh sb="5" eb="7">
      <t>ショトク</t>
    </rPh>
    <rPh sb="7" eb="8">
      <t>ワリ</t>
    </rPh>
    <phoneticPr fontId="12"/>
  </si>
  <si>
    <t>（配当割）</t>
    <rPh sb="1" eb="3">
      <t>ハイトウ</t>
    </rPh>
    <rPh sb="3" eb="4">
      <t>ワリ</t>
    </rPh>
    <phoneticPr fontId="12"/>
  </si>
  <si>
    <t>（株式譲渡所得割）</t>
    <rPh sb="1" eb="3">
      <t>カブシキ</t>
    </rPh>
    <rPh sb="3" eb="5">
      <t>ジョウト</t>
    </rPh>
    <rPh sb="5" eb="7">
      <t>ショトク</t>
    </rPh>
    <rPh sb="7" eb="8">
      <t>ワリ</t>
    </rPh>
    <phoneticPr fontId="12"/>
  </si>
  <si>
    <t>狩猟税</t>
    <rPh sb="0" eb="2">
      <t>シュリョウ</t>
    </rPh>
    <rPh sb="2" eb="3">
      <t>ゼイ</t>
    </rPh>
    <phoneticPr fontId="12"/>
  </si>
  <si>
    <t>合　　　計</t>
    <phoneticPr fontId="12"/>
  </si>
  <si>
    <t>旧法による税</t>
    <rPh sb="0" eb="2">
      <t>キュウホウ</t>
    </rPh>
    <rPh sb="5" eb="6">
      <t>ゼイ</t>
    </rPh>
    <phoneticPr fontId="12"/>
  </si>
  <si>
    <t>個  人</t>
    <phoneticPr fontId="12"/>
  </si>
  <si>
    <t>個人</t>
    <rPh sb="0" eb="2">
      <t>コジン</t>
    </rPh>
    <phoneticPr fontId="12"/>
  </si>
  <si>
    <t>法人</t>
    <rPh sb="0" eb="2">
      <t>ホウジン</t>
    </rPh>
    <phoneticPr fontId="12"/>
  </si>
  <si>
    <t>法人事業税</t>
    <rPh sb="0" eb="2">
      <t>ホウジン</t>
    </rPh>
    <rPh sb="2" eb="5">
      <t>ジギョウゼイ</t>
    </rPh>
    <phoneticPr fontId="12"/>
  </si>
  <si>
    <t>地方法人特別税</t>
    <rPh sb="0" eb="2">
      <t>チホウ</t>
    </rPh>
    <rPh sb="2" eb="4">
      <t>ホウジン</t>
    </rPh>
    <rPh sb="4" eb="6">
      <t>トクベツ</t>
    </rPh>
    <rPh sb="6" eb="7">
      <t>ゼイ</t>
    </rPh>
    <phoneticPr fontId="12"/>
  </si>
  <si>
    <t>軽油引取税</t>
    <rPh sb="0" eb="5">
      <t>ケイユヒキトリゼイ</t>
    </rPh>
    <phoneticPr fontId="12"/>
  </si>
  <si>
    <t>軽油引取税計</t>
    <rPh sb="0" eb="2">
      <t>ケイユ</t>
    </rPh>
    <rPh sb="2" eb="4">
      <t>ヒキトリ</t>
    </rPh>
    <rPh sb="4" eb="5">
      <t>ゼイ</t>
    </rPh>
    <rPh sb="5" eb="6">
      <t>ケイ</t>
    </rPh>
    <phoneticPr fontId="12"/>
  </si>
  <si>
    <t>（注）　森林づくり県民税は個人県民税、法人県民税の内訳で記載。</t>
    <rPh sb="1" eb="2">
      <t>チュウ</t>
    </rPh>
    <rPh sb="4" eb="6">
      <t>シンリン</t>
    </rPh>
    <rPh sb="9" eb="10">
      <t>ケン</t>
    </rPh>
    <rPh sb="10" eb="11">
      <t>ミン</t>
    </rPh>
    <rPh sb="11" eb="12">
      <t>ゼイ</t>
    </rPh>
    <rPh sb="13" eb="15">
      <t>コジン</t>
    </rPh>
    <rPh sb="15" eb="16">
      <t>ケン</t>
    </rPh>
    <rPh sb="16" eb="17">
      <t>ミン</t>
    </rPh>
    <rPh sb="17" eb="18">
      <t>ゼイ</t>
    </rPh>
    <rPh sb="19" eb="21">
      <t>ホウジン</t>
    </rPh>
    <rPh sb="21" eb="22">
      <t>ケン</t>
    </rPh>
    <rPh sb="22" eb="23">
      <t>ミン</t>
    </rPh>
    <rPh sb="23" eb="24">
      <t>ゼイ</t>
    </rPh>
    <rPh sb="25" eb="27">
      <t>ウチワケ</t>
    </rPh>
    <rPh sb="28" eb="30">
      <t>キサイ</t>
    </rPh>
    <phoneticPr fontId="12"/>
  </si>
  <si>
    <t xml:space="preserve">       参考資料（１）　【長野県森林づくり県民税】</t>
    <rPh sb="7" eb="9">
      <t>サンコウ</t>
    </rPh>
    <rPh sb="9" eb="11">
      <t>シリョウ</t>
    </rPh>
    <rPh sb="16" eb="19">
      <t>ナガノケン</t>
    </rPh>
    <rPh sb="19" eb="21">
      <t>シンリン</t>
    </rPh>
    <rPh sb="24" eb="27">
      <t>ケンミンゼイ</t>
    </rPh>
    <phoneticPr fontId="12"/>
  </si>
  <si>
    <t>　　　（個人県民税は件数を集計していないため、１人当たりの金額から推計した件数を記載。）</t>
    <rPh sb="4" eb="6">
      <t>コジン</t>
    </rPh>
    <rPh sb="6" eb="9">
      <t>ケンミンゼイ</t>
    </rPh>
    <rPh sb="10" eb="12">
      <t>ケンスウ</t>
    </rPh>
    <rPh sb="13" eb="15">
      <t>シュウケイ</t>
    </rPh>
    <rPh sb="23" eb="25">
      <t>ヒトリ</t>
    </rPh>
    <rPh sb="25" eb="26">
      <t>ア</t>
    </rPh>
    <rPh sb="29" eb="31">
      <t>キンガク</t>
    </rPh>
    <rPh sb="33" eb="35">
      <t>スイケイ</t>
    </rPh>
    <rPh sb="37" eb="39">
      <t>ケンスウ</t>
    </rPh>
    <rPh sb="40" eb="42">
      <t>キサイ</t>
    </rPh>
    <phoneticPr fontId="12"/>
  </si>
  <si>
    <t>県　　税</t>
    <rPh sb="0" eb="1">
      <t>ケン</t>
    </rPh>
    <rPh sb="3" eb="4">
      <t>ゼイ</t>
    </rPh>
    <phoneticPr fontId="12"/>
  </si>
  <si>
    <t>国　　税</t>
    <rPh sb="0" eb="1">
      <t>クニ</t>
    </rPh>
    <rPh sb="3" eb="4">
      <t>ゼイ</t>
    </rPh>
    <phoneticPr fontId="12"/>
  </si>
  <si>
    <t xml:space="preserve">       参考資料（２）　【地方法人特別税】</t>
    <rPh sb="7" eb="9">
      <t>サンコウ</t>
    </rPh>
    <rPh sb="9" eb="11">
      <t>シリョウ</t>
    </rPh>
    <rPh sb="16" eb="18">
      <t>チホウ</t>
    </rPh>
    <rPh sb="18" eb="20">
      <t>ホウジン</t>
    </rPh>
    <rPh sb="20" eb="22">
      <t>トクベツ</t>
    </rPh>
    <rPh sb="22" eb="23">
      <t>ゼイ</t>
    </rPh>
    <phoneticPr fontId="12"/>
  </si>
  <si>
    <t>計</t>
    <rPh sb="0" eb="1">
      <t>ケイ</t>
    </rPh>
    <phoneticPr fontId="12"/>
  </si>
  <si>
    <t/>
  </si>
  <si>
    <t>目　　　　　　次</t>
    <rPh sb="0" eb="1">
      <t>メ</t>
    </rPh>
    <rPh sb="7" eb="8">
      <t>ツギ</t>
    </rPh>
    <phoneticPr fontId="13"/>
  </si>
  <si>
    <t>（１）税目別調定収入調・・・・・・・・・・・・・・・・・・・・・・・・・・</t>
    <rPh sb="3" eb="4">
      <t>ゼイ</t>
    </rPh>
    <rPh sb="5" eb="6">
      <t>ベツ</t>
    </rPh>
    <rPh sb="6" eb="8">
      <t>チョウテイ</t>
    </rPh>
    <rPh sb="8" eb="10">
      <t>シュウニュウ</t>
    </rPh>
    <rPh sb="10" eb="11">
      <t>シラ</t>
    </rPh>
    <phoneticPr fontId="12"/>
  </si>
  <si>
    <t>（２）所別調定収入調・・・・・・・・・・・・・・・・・・・・・・・・・・・</t>
    <rPh sb="3" eb="4">
      <t>ショ</t>
    </rPh>
    <rPh sb="4" eb="5">
      <t>ベツ</t>
    </rPh>
    <rPh sb="5" eb="7">
      <t>チョウテイ</t>
    </rPh>
    <rPh sb="7" eb="9">
      <t>シュウニュウ</t>
    </rPh>
    <rPh sb="9" eb="10">
      <t>シラ</t>
    </rPh>
    <phoneticPr fontId="12"/>
  </si>
  <si>
    <t>（３）科目別付帯債権収入調（現年課税分）・・・・・・・・・・・・・・・・・</t>
    <rPh sb="3" eb="5">
      <t>カモク</t>
    </rPh>
    <rPh sb="5" eb="6">
      <t>ベツ</t>
    </rPh>
    <rPh sb="6" eb="8">
      <t>フタイ</t>
    </rPh>
    <rPh sb="8" eb="10">
      <t>サイケン</t>
    </rPh>
    <rPh sb="10" eb="12">
      <t>シュウニュウ</t>
    </rPh>
    <rPh sb="12" eb="13">
      <t>シラ</t>
    </rPh>
    <rPh sb="14" eb="16">
      <t>ゲンネン</t>
    </rPh>
    <rPh sb="16" eb="18">
      <t>カゼイ</t>
    </rPh>
    <rPh sb="18" eb="19">
      <t>ブン</t>
    </rPh>
    <phoneticPr fontId="12"/>
  </si>
  <si>
    <r>
      <t>　　　科目</t>
    </r>
    <r>
      <rPr>
        <sz val="11"/>
        <rFont val="ＭＳ ゴシック"/>
        <family val="3"/>
        <charset val="128"/>
      </rPr>
      <t>別付帯債権収入調（滞納繰越分）・・・・・・・・・・・・・・・・・</t>
    </r>
    <rPh sb="3" eb="5">
      <t>カモク</t>
    </rPh>
    <rPh sb="5" eb="6">
      <t>ベツ</t>
    </rPh>
    <rPh sb="6" eb="8">
      <t>フタイ</t>
    </rPh>
    <rPh sb="8" eb="10">
      <t>サイケン</t>
    </rPh>
    <rPh sb="10" eb="12">
      <t>シュウニュウ</t>
    </rPh>
    <rPh sb="12" eb="13">
      <t>シラ</t>
    </rPh>
    <rPh sb="14" eb="16">
      <t>タイノウ</t>
    </rPh>
    <rPh sb="16" eb="18">
      <t>クリコシ</t>
    </rPh>
    <rPh sb="18" eb="19">
      <t>ブン</t>
    </rPh>
    <phoneticPr fontId="12"/>
  </si>
  <si>
    <t>（４）所別付帯債権収入調・・・・・・・・・・・・・・・・・・・・・・・・・</t>
    <rPh sb="3" eb="4">
      <t>ショ</t>
    </rPh>
    <rPh sb="4" eb="5">
      <t>ベツ</t>
    </rPh>
    <rPh sb="5" eb="7">
      <t>フタイ</t>
    </rPh>
    <rPh sb="7" eb="9">
      <t>サイケン</t>
    </rPh>
    <rPh sb="9" eb="11">
      <t>シュウニュウ</t>
    </rPh>
    <rPh sb="11" eb="12">
      <t>シラ</t>
    </rPh>
    <phoneticPr fontId="12"/>
  </si>
  <si>
    <t>（５）県税予算決算比較調・・・・・・・・・・・・・・・・・・・・・・・・・</t>
    <rPh sb="3" eb="5">
      <t>ケンゼイ</t>
    </rPh>
    <rPh sb="5" eb="7">
      <t>ヨサン</t>
    </rPh>
    <rPh sb="7" eb="9">
      <t>ケッサン</t>
    </rPh>
    <rPh sb="9" eb="11">
      <t>ヒカク</t>
    </rPh>
    <rPh sb="11" eb="12">
      <t>シラ</t>
    </rPh>
    <phoneticPr fontId="12"/>
  </si>
  <si>
    <t>（６）税目別徴収調（その１）・・・・・・・・・・・・・・・・・・・・・・・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phoneticPr fontId="12"/>
  </si>
  <si>
    <t>　　　税目別徴収調（その２）・・・・・・・・・・・・・・・・・・・・・・・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phoneticPr fontId="12"/>
  </si>
  <si>
    <t>（７）税目別滞納処分調・・・・・・・・・・・・・・・・・・・・・・・・・・</t>
    <rPh sb="3" eb="4">
      <t>ゼイ</t>
    </rPh>
    <rPh sb="5" eb="6">
      <t>ベツ</t>
    </rPh>
    <rPh sb="6" eb="8">
      <t>タイノウ</t>
    </rPh>
    <rPh sb="8" eb="10">
      <t>ショブン</t>
    </rPh>
    <rPh sb="10" eb="11">
      <t>シラ</t>
    </rPh>
    <phoneticPr fontId="12"/>
  </si>
  <si>
    <t>（８）所別滞納処分調・・・・・・・・・・・・・・・・・・・・・・・・・・・</t>
    <rPh sb="3" eb="4">
      <t>ショ</t>
    </rPh>
    <rPh sb="4" eb="5">
      <t>ベツ</t>
    </rPh>
    <rPh sb="5" eb="7">
      <t>タイノウ</t>
    </rPh>
    <rPh sb="7" eb="9">
      <t>ショブン</t>
    </rPh>
    <rPh sb="9" eb="10">
      <t>シラ</t>
    </rPh>
    <phoneticPr fontId="12"/>
  </si>
  <si>
    <t>（９）税目別年度別収入未済調・・・・・・・・・・・・・・・・・・・・・・・</t>
    <rPh sb="3" eb="4">
      <t>ゼイ</t>
    </rPh>
    <rPh sb="4" eb="5">
      <t>メ</t>
    </rPh>
    <rPh sb="5" eb="6">
      <t>ベツ</t>
    </rPh>
    <rPh sb="6" eb="8">
      <t>ネンド</t>
    </rPh>
    <rPh sb="8" eb="9">
      <t>ベツ</t>
    </rPh>
    <rPh sb="9" eb="11">
      <t>シュウニュウ</t>
    </rPh>
    <rPh sb="11" eb="13">
      <t>ミサイ</t>
    </rPh>
    <rPh sb="13" eb="14">
      <t>シラ</t>
    </rPh>
    <phoneticPr fontId="12"/>
  </si>
  <si>
    <t>（10）所別年度別収入未済調・・・・・・・・・・・・・・・・・・・・・・・・</t>
    <rPh sb="4" eb="5">
      <t>ショ</t>
    </rPh>
    <rPh sb="5" eb="6">
      <t>ベツ</t>
    </rPh>
    <rPh sb="6" eb="8">
      <t>ネンド</t>
    </rPh>
    <rPh sb="8" eb="9">
      <t>ベツ</t>
    </rPh>
    <rPh sb="9" eb="11">
      <t>シュウニュウ</t>
    </rPh>
    <rPh sb="11" eb="13">
      <t>ミサイ</t>
    </rPh>
    <rPh sb="13" eb="14">
      <t>シラ</t>
    </rPh>
    <phoneticPr fontId="12"/>
  </si>
  <si>
    <t>（11）税目別理由別滞納処分執行停止調・・・・・・・・・・・・・・・・・・・</t>
    <rPh sb="4" eb="6">
      <t>ゼイモク</t>
    </rPh>
    <rPh sb="6" eb="7">
      <t>ベツ</t>
    </rPh>
    <rPh sb="7" eb="9">
      <t>リユウ</t>
    </rPh>
    <rPh sb="9" eb="10">
      <t>ベツ</t>
    </rPh>
    <rPh sb="10" eb="12">
      <t>タイノウ</t>
    </rPh>
    <rPh sb="12" eb="14">
      <t>ショブン</t>
    </rPh>
    <rPh sb="14" eb="16">
      <t>シッコウ</t>
    </rPh>
    <rPh sb="16" eb="18">
      <t>テイシ</t>
    </rPh>
    <rPh sb="18" eb="19">
      <t>シラ</t>
    </rPh>
    <phoneticPr fontId="12"/>
  </si>
  <si>
    <t>（12）所別理由別滞納処分執行停止調・・・・・・・・・・・・・・・・・・・・</t>
    <rPh sb="4" eb="5">
      <t>ショ</t>
    </rPh>
    <rPh sb="5" eb="6">
      <t>ベツ</t>
    </rPh>
    <rPh sb="6" eb="8">
      <t>リユウ</t>
    </rPh>
    <rPh sb="8" eb="9">
      <t>ベツ</t>
    </rPh>
    <rPh sb="9" eb="11">
      <t>タイノウ</t>
    </rPh>
    <rPh sb="11" eb="13">
      <t>ショブン</t>
    </rPh>
    <rPh sb="13" eb="15">
      <t>シッコウ</t>
    </rPh>
    <rPh sb="15" eb="17">
      <t>テイシ</t>
    </rPh>
    <rPh sb="17" eb="18">
      <t>シラ</t>
    </rPh>
    <phoneticPr fontId="12"/>
  </si>
  <si>
    <t>（13）税目別年度別滞納処分執行停止調・・・・・・・・・・・・・・・・・・・</t>
    <rPh sb="4" eb="6">
      <t>ゼイモク</t>
    </rPh>
    <rPh sb="6" eb="7">
      <t>ベツ</t>
    </rPh>
    <rPh sb="7" eb="9">
      <t>ネンド</t>
    </rPh>
    <rPh sb="9" eb="10">
      <t>ベツ</t>
    </rPh>
    <rPh sb="10" eb="12">
      <t>タイノウ</t>
    </rPh>
    <rPh sb="12" eb="14">
      <t>ショブン</t>
    </rPh>
    <rPh sb="14" eb="16">
      <t>シッコウ</t>
    </rPh>
    <rPh sb="16" eb="18">
      <t>テイシ</t>
    </rPh>
    <rPh sb="18" eb="19">
      <t>シラ</t>
    </rPh>
    <phoneticPr fontId="12"/>
  </si>
  <si>
    <t>（14）所別年度別滞納処分執行停止調・・・・・・・・・・・・・・・・・・・・</t>
    <rPh sb="4" eb="5">
      <t>ショ</t>
    </rPh>
    <rPh sb="5" eb="6">
      <t>ベツ</t>
    </rPh>
    <rPh sb="6" eb="8">
      <t>ネンド</t>
    </rPh>
    <rPh sb="8" eb="9">
      <t>ベツ</t>
    </rPh>
    <rPh sb="9" eb="11">
      <t>タイノウ</t>
    </rPh>
    <rPh sb="11" eb="13">
      <t>ショブン</t>
    </rPh>
    <rPh sb="13" eb="15">
      <t>シッコウ</t>
    </rPh>
    <rPh sb="15" eb="17">
      <t>テイシ</t>
    </rPh>
    <rPh sb="17" eb="18">
      <t>シラ</t>
    </rPh>
    <phoneticPr fontId="12"/>
  </si>
  <si>
    <t>（15）歳入戻出分　税目別過誤納金等還付充当調・・・・・・・・・・・・・・・</t>
    <rPh sb="4" eb="6">
      <t>サイニュウ</t>
    </rPh>
    <rPh sb="6" eb="8">
      <t>レイシュツ</t>
    </rPh>
    <rPh sb="8" eb="9">
      <t>ブン</t>
    </rPh>
    <rPh sb="10" eb="12">
      <t>ゼイモク</t>
    </rPh>
    <rPh sb="12" eb="13">
      <t>ベツ</t>
    </rPh>
    <rPh sb="13" eb="14">
      <t>カ</t>
    </rPh>
    <rPh sb="14" eb="17">
      <t>ゴノウキン</t>
    </rPh>
    <rPh sb="17" eb="18">
      <t>トウ</t>
    </rPh>
    <rPh sb="18" eb="20">
      <t>カンプ</t>
    </rPh>
    <rPh sb="20" eb="22">
      <t>ジュウトウ</t>
    </rPh>
    <rPh sb="22" eb="23">
      <t>シラ</t>
    </rPh>
    <phoneticPr fontId="12"/>
  </si>
  <si>
    <t>（16）予算支出分　税目別過誤納金等還付充当調・・・・・・・・・・・・・・・</t>
    <rPh sb="4" eb="6">
      <t>ヨサン</t>
    </rPh>
    <rPh sb="6" eb="8">
      <t>シシュツ</t>
    </rPh>
    <rPh sb="8" eb="9">
      <t>ブン</t>
    </rPh>
    <rPh sb="10" eb="12">
      <t>ゼイモク</t>
    </rPh>
    <rPh sb="12" eb="13">
      <t>ベツ</t>
    </rPh>
    <rPh sb="13" eb="14">
      <t>カ</t>
    </rPh>
    <rPh sb="14" eb="17">
      <t>ゴノウキン</t>
    </rPh>
    <rPh sb="17" eb="18">
      <t>トウ</t>
    </rPh>
    <rPh sb="18" eb="20">
      <t>カンプ</t>
    </rPh>
    <rPh sb="20" eb="22">
      <t>ジュウトウ</t>
    </rPh>
    <rPh sb="22" eb="23">
      <t>シラ</t>
    </rPh>
    <phoneticPr fontId="12"/>
  </si>
  <si>
    <t>（17）税目別理由別不納欠損調・・・・・・・・・・・・・・・・・・・・・・・</t>
    <rPh sb="4" eb="6">
      <t>ゼイモク</t>
    </rPh>
    <rPh sb="6" eb="7">
      <t>ベツ</t>
    </rPh>
    <rPh sb="7" eb="9">
      <t>リユウ</t>
    </rPh>
    <rPh sb="9" eb="10">
      <t>ベツ</t>
    </rPh>
    <rPh sb="10" eb="12">
      <t>フノウ</t>
    </rPh>
    <rPh sb="12" eb="14">
      <t>ケッソン</t>
    </rPh>
    <rPh sb="14" eb="15">
      <t>シラ</t>
    </rPh>
    <phoneticPr fontId="12"/>
  </si>
  <si>
    <t>（18）所別理由別不納欠損調・・・・・・・・・・・・・・・・・・・・・・・・</t>
    <rPh sb="4" eb="5">
      <t>ショ</t>
    </rPh>
    <rPh sb="5" eb="6">
      <t>ベツ</t>
    </rPh>
    <rPh sb="6" eb="8">
      <t>リユウ</t>
    </rPh>
    <rPh sb="8" eb="9">
      <t>ベツ</t>
    </rPh>
    <rPh sb="9" eb="11">
      <t>フノウ</t>
    </rPh>
    <rPh sb="11" eb="13">
      <t>ケッソン</t>
    </rPh>
    <rPh sb="13" eb="14">
      <t>シラ</t>
    </rPh>
    <phoneticPr fontId="12"/>
  </si>
  <si>
    <t>（19）税目別年度別不納欠損調・・・・・・・・・・・・・・・・・・・・・・・</t>
    <rPh sb="4" eb="6">
      <t>ゼイモク</t>
    </rPh>
    <rPh sb="6" eb="7">
      <t>ベツ</t>
    </rPh>
    <rPh sb="7" eb="9">
      <t>ネンド</t>
    </rPh>
    <rPh sb="9" eb="10">
      <t>ベツ</t>
    </rPh>
    <rPh sb="10" eb="12">
      <t>フノウ</t>
    </rPh>
    <rPh sb="12" eb="14">
      <t>ケッソン</t>
    </rPh>
    <rPh sb="14" eb="15">
      <t>シラ</t>
    </rPh>
    <phoneticPr fontId="12"/>
  </si>
  <si>
    <t>（20）県税の徴収実績（予算、調定、収入）・・・・・・・・・・・・・・・・・</t>
    <rPh sb="4" eb="5">
      <t>ケン</t>
    </rPh>
    <rPh sb="5" eb="6">
      <t>ゼイ</t>
    </rPh>
    <rPh sb="7" eb="9">
      <t>チョウシュウ</t>
    </rPh>
    <rPh sb="9" eb="11">
      <t>ジッセキ</t>
    </rPh>
    <rPh sb="12" eb="14">
      <t>ヨサン</t>
    </rPh>
    <rPh sb="15" eb="17">
      <t>チョウテイ</t>
    </rPh>
    <rPh sb="18" eb="20">
      <t>シュウニュウ</t>
    </rPh>
    <phoneticPr fontId="12"/>
  </si>
  <si>
    <t>（21）自動車税所別調定収入調・・・・・・・・・・・・・・・・・・・・・・・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チョウテイ</t>
    </rPh>
    <rPh sb="12" eb="14">
      <t>シュウニュウ</t>
    </rPh>
    <rPh sb="14" eb="15">
      <t>シラ</t>
    </rPh>
    <phoneticPr fontId="12"/>
  </si>
  <si>
    <t>（22）自動車税所別滞納処分調・・・・・・・・・・・・・・・・・・・・・・・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タイノウ</t>
    </rPh>
    <rPh sb="12" eb="14">
      <t>ショブン</t>
    </rPh>
    <rPh sb="14" eb="15">
      <t>シラ</t>
    </rPh>
    <phoneticPr fontId="12"/>
  </si>
  <si>
    <t>（23）自動車税所別理由別滞納処分執行停止調・・・・・・・・・・・・・・・・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リユウ</t>
    </rPh>
    <rPh sb="12" eb="13">
      <t>ベツ</t>
    </rPh>
    <rPh sb="13" eb="15">
      <t>タイノウ</t>
    </rPh>
    <rPh sb="15" eb="17">
      <t>ショブン</t>
    </rPh>
    <rPh sb="17" eb="19">
      <t>シッコウ</t>
    </rPh>
    <rPh sb="19" eb="21">
      <t>テイシ</t>
    </rPh>
    <rPh sb="21" eb="22">
      <t>シラ</t>
    </rPh>
    <phoneticPr fontId="12"/>
  </si>
  <si>
    <t>（24）自動車税所別年度別滞納処分執行停止調・・・・・・・・・・・・・・・・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ネンド</t>
    </rPh>
    <rPh sb="12" eb="13">
      <t>ベツ</t>
    </rPh>
    <rPh sb="13" eb="15">
      <t>タイノウ</t>
    </rPh>
    <rPh sb="15" eb="17">
      <t>ショブン</t>
    </rPh>
    <rPh sb="17" eb="19">
      <t>シッコウ</t>
    </rPh>
    <rPh sb="19" eb="21">
      <t>テイシ</t>
    </rPh>
    <rPh sb="21" eb="22">
      <t>シラ</t>
    </rPh>
    <phoneticPr fontId="12"/>
  </si>
  <si>
    <t>２　税目別年度別収入調</t>
    <rPh sb="2" eb="4">
      <t>ゼイモク</t>
    </rPh>
    <rPh sb="4" eb="5">
      <t>ベツ</t>
    </rPh>
    <rPh sb="5" eb="7">
      <t>ネンド</t>
    </rPh>
    <rPh sb="7" eb="8">
      <t>ベツ</t>
    </rPh>
    <rPh sb="8" eb="10">
      <t>シュウニュウ</t>
    </rPh>
    <rPh sb="10" eb="11">
      <t>シラ</t>
    </rPh>
    <phoneticPr fontId="12"/>
  </si>
  <si>
    <t>予 算 額</t>
    <phoneticPr fontId="12"/>
  </si>
  <si>
    <t>　　　税目別徴収調（その３）　（合計）・・・・・・・・・・・・・・・・・・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ゴウケイ</t>
    </rPh>
    <phoneticPr fontId="12"/>
  </si>
  <si>
    <t>　　　税目別徴収調（その３） (現年課税分）・・・・・・・・・・・・・・・・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ゲンネン</t>
    </rPh>
    <rPh sb="18" eb="20">
      <t>カゼイ</t>
    </rPh>
    <rPh sb="20" eb="21">
      <t>ブン</t>
    </rPh>
    <phoneticPr fontId="12"/>
  </si>
  <si>
    <t>　　　税目別徴収調（その３） (滞納繰越分）・・・・・・・・・・・・・・・・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タイノウ</t>
    </rPh>
    <rPh sb="18" eb="20">
      <t>クリコシ</t>
    </rPh>
    <rPh sb="20" eb="21">
      <t>ブン</t>
    </rPh>
    <phoneticPr fontId="12"/>
  </si>
  <si>
    <t>１　平成29年度県税調定収入状況</t>
    <rPh sb="2" eb="3">
      <t>タイ</t>
    </rPh>
    <rPh sb="3" eb="4">
      <t>セイ</t>
    </rPh>
    <rPh sb="6" eb="8">
      <t>ネンド</t>
    </rPh>
    <rPh sb="8" eb="10">
      <t>ケンゼイ</t>
    </rPh>
    <rPh sb="10" eb="12">
      <t>チョウテイ</t>
    </rPh>
    <rPh sb="12" eb="14">
      <t>シュウニュウ</t>
    </rPh>
    <rPh sb="14" eb="16">
      <t>ジョウキョウ</t>
    </rPh>
    <phoneticPr fontId="12"/>
  </si>
  <si>
    <t>平 成 29 年 度</t>
    <rPh sb="0" eb="1">
      <t>ヒラ</t>
    </rPh>
    <rPh sb="2" eb="3">
      <t>シゲル</t>
    </rPh>
    <rPh sb="7" eb="8">
      <t>トシ</t>
    </rPh>
    <rPh sb="9" eb="10">
      <t>タビ</t>
    </rPh>
    <phoneticPr fontId="12"/>
  </si>
  <si>
    <t xml:space="preserve">       （１） 税目別決算表</t>
    <rPh sb="11" eb="13">
      <t>ゼイモク</t>
    </rPh>
    <rPh sb="13" eb="14">
      <t>ベツ</t>
    </rPh>
    <rPh sb="14" eb="16">
      <t>ケッサン</t>
    </rPh>
    <rPh sb="16" eb="17">
      <t>ヒョウ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</si>
</sst>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6" formatCode="0.0"/>
    <numFmt numFmtId="177" formatCode="#,###"/>
    <numFmt numFmtId="178" formatCode="#,##0.0;[Red]\-#,##0.0"/>
    <numFmt numFmtId="179" formatCode="#,##0_);[Red]\(#,##0\)"/>
    <numFmt numFmtId="180" formatCode="#,###.0"/>
    <numFmt numFmtId="181" formatCode="#,##0.0_ ;[Red]\-#,##0.0\ "/>
  </numFmts>
  <fonts count="28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2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/>
      <right/>
      <top/>
      <bottom style="dashDot">
        <color indexed="64"/>
      </bottom>
      <diagonal/>
    </border>
    <border>
      <left style="thin">
        <color indexed="64"/>
      </left>
      <right/>
      <top/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/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26" fillId="0" borderId="0">
      <alignment vertical="center"/>
    </xf>
    <xf numFmtId="0" fontId="2" fillId="0" borderId="0"/>
    <xf numFmtId="0" fontId="17" fillId="0" borderId="0"/>
    <xf numFmtId="0" fontId="17" fillId="0" borderId="0"/>
  </cellStyleXfs>
  <cellXfs count="273">
    <xf numFmtId="0" fontId="0" fillId="0" borderId="0" xfId="0"/>
    <xf numFmtId="0" fontId="3" fillId="0" borderId="0" xfId="9" applyFont="1"/>
    <xf numFmtId="0" fontId="14" fillId="0" borderId="0" xfId="7" applyFont="1" applyFill="1" applyAlignment="1" applyProtection="1">
      <alignment vertical="center"/>
      <protection locked="0"/>
    </xf>
    <xf numFmtId="0" fontId="4" fillId="0" borderId="0" xfId="7" applyFont="1" applyFill="1" applyAlignment="1" applyProtection="1">
      <protection locked="0"/>
    </xf>
    <xf numFmtId="0" fontId="9" fillId="0" borderId="0" xfId="7" applyFont="1" applyFill="1" applyAlignment="1" applyProtection="1">
      <alignment vertical="center"/>
      <protection locked="0"/>
    </xf>
    <xf numFmtId="0" fontId="6" fillId="0" borderId="1" xfId="7" applyFont="1" applyFill="1" applyBorder="1" applyAlignment="1" applyProtection="1">
      <alignment vertical="center"/>
      <protection locked="0"/>
    </xf>
    <xf numFmtId="0" fontId="6" fillId="0" borderId="2" xfId="7" applyFont="1" applyFill="1" applyBorder="1" applyAlignment="1" applyProtection="1">
      <alignment vertical="center"/>
      <protection locked="0"/>
    </xf>
    <xf numFmtId="0" fontId="6" fillId="0" borderId="3" xfId="7" applyFont="1" applyFill="1" applyBorder="1" applyAlignment="1" applyProtection="1">
      <alignment vertical="center"/>
      <protection locked="0"/>
    </xf>
    <xf numFmtId="0" fontId="6" fillId="0" borderId="2" xfId="7" applyFont="1" applyFill="1" applyBorder="1" applyAlignment="1" applyProtection="1">
      <alignment horizontal="centerContinuous" vertical="center"/>
      <protection locked="0"/>
    </xf>
    <xf numFmtId="0" fontId="6" fillId="0" borderId="3" xfId="7" applyFont="1" applyFill="1" applyBorder="1" applyAlignment="1" applyProtection="1">
      <alignment horizontal="centerContinuous" vertical="center"/>
      <protection locked="0"/>
    </xf>
    <xf numFmtId="0" fontId="1" fillId="0" borderId="0" xfId="7" applyFont="1" applyFill="1" applyAlignment="1" applyProtection="1">
      <alignment vertical="center"/>
      <protection locked="0"/>
    </xf>
    <xf numFmtId="0" fontId="6" fillId="0" borderId="4" xfId="7" applyFont="1" applyFill="1" applyBorder="1" applyAlignment="1" applyProtection="1">
      <alignment vertical="center"/>
      <protection locked="0"/>
    </xf>
    <xf numFmtId="0" fontId="6" fillId="0" borderId="0" xfId="7" applyFont="1" applyFill="1" applyBorder="1" applyAlignment="1" applyProtection="1">
      <alignment vertical="center"/>
      <protection locked="0"/>
    </xf>
    <xf numFmtId="0" fontId="6" fillId="0" borderId="5" xfId="7" applyFont="1" applyFill="1" applyBorder="1" applyAlignment="1" applyProtection="1">
      <alignment vertical="center"/>
      <protection locked="0"/>
    </xf>
    <xf numFmtId="0" fontId="6" fillId="0" borderId="3" xfId="7" applyFont="1" applyFill="1" applyBorder="1" applyAlignment="1" applyProtection="1">
      <alignment horizontal="distributed" vertical="center"/>
      <protection locked="0"/>
    </xf>
    <xf numFmtId="0" fontId="6" fillId="0" borderId="3" xfId="7" applyFont="1" applyFill="1" applyBorder="1" applyAlignment="1" applyProtection="1">
      <alignment horizontal="distributed" vertical="center" justifyLastLine="1"/>
      <protection locked="0"/>
    </xf>
    <xf numFmtId="0" fontId="6" fillId="0" borderId="5" xfId="7" applyNumberFormat="1" applyFont="1" applyFill="1" applyBorder="1" applyAlignment="1" applyProtection="1">
      <alignment horizontal="distributed" vertical="center"/>
      <protection locked="0"/>
    </xf>
    <xf numFmtId="176" fontId="6" fillId="0" borderId="5" xfId="7" applyNumberFormat="1" applyFont="1" applyFill="1" applyBorder="1" applyAlignment="1" applyProtection="1">
      <alignment horizontal="distributed" vertical="center"/>
      <protection locked="0"/>
    </xf>
    <xf numFmtId="0" fontId="6" fillId="0" borderId="5" xfId="7" applyNumberFormat="1" applyFont="1" applyFill="1" applyBorder="1" applyAlignment="1" applyProtection="1">
      <alignment horizontal="right" vertical="center"/>
      <protection locked="0"/>
    </xf>
    <xf numFmtId="0" fontId="6" fillId="0" borderId="6" xfId="7" applyNumberFormat="1" applyFont="1" applyFill="1" applyBorder="1" applyAlignment="1" applyProtection="1">
      <alignment horizontal="right" vertical="center"/>
      <protection locked="0"/>
    </xf>
    <xf numFmtId="3" fontId="9" fillId="0" borderId="3" xfId="7" applyNumberFormat="1" applyFont="1" applyFill="1" applyBorder="1" applyAlignment="1" applyProtection="1">
      <alignment vertical="center"/>
    </xf>
    <xf numFmtId="0" fontId="7" fillId="0" borderId="0" xfId="7" applyFont="1" applyFill="1" applyAlignment="1" applyProtection="1">
      <alignment vertical="center"/>
      <protection locked="0"/>
    </xf>
    <xf numFmtId="3" fontId="9" fillId="0" borderId="5" xfId="7" applyNumberFormat="1" applyFont="1" applyFill="1" applyBorder="1" applyAlignment="1" applyProtection="1">
      <alignment vertical="center"/>
    </xf>
    <xf numFmtId="0" fontId="9" fillId="0" borderId="0" xfId="7" applyFont="1" applyFill="1" applyAlignment="1" applyProtection="1">
      <alignment vertical="center"/>
    </xf>
    <xf numFmtId="177" fontId="9" fillId="0" borderId="5" xfId="7" applyNumberFormat="1" applyFont="1" applyFill="1" applyBorder="1" applyAlignment="1" applyProtection="1">
      <alignment vertical="center"/>
    </xf>
    <xf numFmtId="3" fontId="9" fillId="0" borderId="3" xfId="7" applyNumberFormat="1" applyFont="1" applyFill="1" applyBorder="1" applyAlignment="1" applyProtection="1">
      <alignment vertical="center"/>
      <protection locked="0"/>
    </xf>
    <xf numFmtId="3" fontId="9" fillId="0" borderId="5" xfId="7" applyNumberFormat="1" applyFont="1" applyFill="1" applyBorder="1" applyAlignment="1" applyProtection="1">
      <alignment vertical="center"/>
      <protection locked="0"/>
    </xf>
    <xf numFmtId="177" fontId="9" fillId="0" borderId="6" xfId="7" applyNumberFormat="1" applyFont="1" applyFill="1" applyBorder="1" applyAlignment="1" applyProtection="1">
      <alignment vertical="center"/>
    </xf>
    <xf numFmtId="177" fontId="9" fillId="0" borderId="5" xfId="7" applyNumberFormat="1" applyFont="1" applyFill="1" applyBorder="1" applyAlignment="1" applyProtection="1">
      <alignment vertical="center"/>
      <protection locked="0"/>
    </xf>
    <xf numFmtId="38" fontId="9" fillId="0" borderId="5" xfId="1" applyFont="1" applyFill="1" applyBorder="1" applyAlignment="1" applyProtection="1">
      <alignment vertical="center"/>
      <protection locked="0"/>
    </xf>
    <xf numFmtId="0" fontId="8" fillId="0" borderId="0" xfId="7" applyFont="1" applyFill="1" applyAlignment="1" applyProtection="1">
      <alignment vertical="center"/>
      <protection locked="0"/>
    </xf>
    <xf numFmtId="3" fontId="9" fillId="0" borderId="0" xfId="7" applyNumberFormat="1" applyFont="1" applyFill="1" applyBorder="1" applyAlignment="1" applyProtection="1">
      <alignment vertical="center"/>
      <protection locked="0"/>
    </xf>
    <xf numFmtId="3" fontId="9" fillId="0" borderId="2" xfId="7" applyNumberFormat="1" applyFont="1" applyFill="1" applyBorder="1" applyAlignment="1" applyProtection="1">
      <alignment vertical="center"/>
      <protection locked="0"/>
    </xf>
    <xf numFmtId="3" fontId="9" fillId="0" borderId="0" xfId="7" applyNumberFormat="1" applyFont="1" applyFill="1" applyBorder="1" applyAlignment="1" applyProtection="1">
      <alignment vertical="center"/>
    </xf>
    <xf numFmtId="3" fontId="9" fillId="0" borderId="7" xfId="7" applyNumberFormat="1" applyFont="1" applyFill="1" applyBorder="1" applyAlignment="1" applyProtection="1">
      <alignment vertical="center"/>
      <protection locked="0"/>
    </xf>
    <xf numFmtId="3" fontId="9" fillId="0" borderId="8" xfId="7" applyNumberFormat="1" applyFont="1" applyFill="1" applyBorder="1" applyAlignment="1" applyProtection="1">
      <alignment vertical="center"/>
      <protection locked="0"/>
    </xf>
    <xf numFmtId="3" fontId="9" fillId="0" borderId="0" xfId="7" applyNumberFormat="1" applyFont="1" applyFill="1" applyAlignment="1" applyProtection="1">
      <alignment vertical="center"/>
    </xf>
    <xf numFmtId="38" fontId="15" fillId="0" borderId="0" xfId="1" applyFont="1" applyFill="1" applyAlignment="1">
      <alignment horizontal="right" vertical="center"/>
    </xf>
    <xf numFmtId="38" fontId="9" fillId="0" borderId="9" xfId="1" applyFont="1" applyFill="1" applyBorder="1" applyAlignment="1" applyProtection="1">
      <alignment vertical="center"/>
      <protection locked="0"/>
    </xf>
    <xf numFmtId="38" fontId="9" fillId="0" borderId="0" xfId="1" applyFont="1" applyFill="1" applyAlignment="1" applyProtection="1">
      <alignment horizontal="right" vertical="center"/>
      <protection locked="0"/>
    </xf>
    <xf numFmtId="0" fontId="6" fillId="0" borderId="9" xfId="0" applyFont="1" applyFill="1" applyBorder="1" applyAlignment="1" applyProtection="1">
      <alignment vertical="center"/>
      <protection locked="0"/>
    </xf>
    <xf numFmtId="0" fontId="6" fillId="2" borderId="5" xfId="7" applyNumberFormat="1" applyFont="1" applyFill="1" applyBorder="1" applyAlignment="1" applyProtection="1">
      <alignment horizontal="right" vertical="center"/>
      <protection locked="0"/>
    </xf>
    <xf numFmtId="3" fontId="9" fillId="0" borderId="2" xfId="7" applyNumberFormat="1" applyFont="1" applyFill="1" applyBorder="1" applyAlignment="1" applyProtection="1">
      <alignment vertical="center"/>
    </xf>
    <xf numFmtId="177" fontId="11" fillId="0" borderId="0" xfId="7" applyNumberFormat="1" applyFont="1" applyFill="1" applyBorder="1" applyAlignment="1" applyProtection="1">
      <alignment vertical="center"/>
    </xf>
    <xf numFmtId="177" fontId="9" fillId="0" borderId="0" xfId="7" applyNumberFormat="1" applyFont="1" applyFill="1" applyBorder="1" applyAlignment="1" applyProtection="1">
      <alignment vertical="center"/>
    </xf>
    <xf numFmtId="177" fontId="11" fillId="0" borderId="2" xfId="7" applyNumberFormat="1" applyFont="1" applyFill="1" applyBorder="1" applyAlignment="1" applyProtection="1">
      <alignment vertical="center"/>
    </xf>
    <xf numFmtId="177" fontId="9" fillId="0" borderId="0" xfId="7" applyNumberFormat="1" applyFont="1" applyFill="1" applyBorder="1" applyAlignment="1" applyProtection="1">
      <alignment vertical="center"/>
      <protection locked="0"/>
    </xf>
    <xf numFmtId="0" fontId="6" fillId="0" borderId="0" xfId="7" applyNumberFormat="1" applyFont="1" applyFill="1" applyBorder="1" applyAlignment="1" applyProtection="1">
      <alignment horizontal="distributed" vertical="center"/>
      <protection locked="0"/>
    </xf>
    <xf numFmtId="0" fontId="6" fillId="0" borderId="11" xfId="7" applyNumberFormat="1" applyFont="1" applyFill="1" applyBorder="1" applyAlignment="1" applyProtection="1">
      <alignment horizontal="distributed" vertical="center"/>
      <protection locked="0"/>
    </xf>
    <xf numFmtId="0" fontId="6" fillId="0" borderId="2" xfId="7" applyFont="1" applyFill="1" applyBorder="1" applyAlignment="1" applyProtection="1">
      <alignment horizontal="distributed" vertical="center" justifyLastLine="1"/>
      <protection locked="0"/>
    </xf>
    <xf numFmtId="0" fontId="6" fillId="0" borderId="9" xfId="7" applyFont="1" applyFill="1" applyBorder="1" applyAlignment="1" applyProtection="1">
      <alignment horizontal="distributed" vertical="center"/>
      <protection locked="0"/>
    </xf>
    <xf numFmtId="0" fontId="6" fillId="0" borderId="8" xfId="7" applyNumberFormat="1" applyFont="1" applyFill="1" applyBorder="1" applyAlignment="1" applyProtection="1">
      <alignment horizontal="distributed" vertical="center"/>
      <protection locked="0"/>
    </xf>
    <xf numFmtId="3" fontId="9" fillId="0" borderId="14" xfId="7" applyNumberFormat="1" applyFont="1" applyFill="1" applyBorder="1" applyAlignment="1" applyProtection="1">
      <alignment vertical="center"/>
      <protection locked="0"/>
    </xf>
    <xf numFmtId="0" fontId="6" fillId="0" borderId="0" xfId="7" applyNumberFormat="1" applyFont="1" applyFill="1" applyBorder="1" applyAlignment="1" applyProtection="1">
      <alignment horizontal="right" vertical="center"/>
      <protection locked="0"/>
    </xf>
    <xf numFmtId="0" fontId="6" fillId="2" borderId="0" xfId="7" applyNumberFormat="1" applyFont="1" applyFill="1" applyBorder="1" applyAlignment="1" applyProtection="1">
      <alignment horizontal="right" vertical="center"/>
      <protection locked="0"/>
    </xf>
    <xf numFmtId="0" fontId="6" fillId="2" borderId="11" xfId="7" applyNumberFormat="1" applyFont="1" applyFill="1" applyBorder="1" applyAlignment="1" applyProtection="1">
      <alignment horizontal="distributed" vertical="center"/>
      <protection locked="0"/>
    </xf>
    <xf numFmtId="0" fontId="6" fillId="2" borderId="6" xfId="7" applyNumberFormat="1" applyFont="1" applyFill="1" applyBorder="1" applyAlignment="1" applyProtection="1">
      <alignment horizontal="right" vertical="center"/>
      <protection locked="0"/>
    </xf>
    <xf numFmtId="0" fontId="6" fillId="2" borderId="5" xfId="7" applyNumberFormat="1" applyFont="1" applyFill="1" applyBorder="1" applyAlignment="1" applyProtection="1">
      <alignment horizontal="distributed" vertical="center"/>
      <protection locked="0"/>
    </xf>
    <xf numFmtId="38" fontId="9" fillId="0" borderId="0" xfId="1" applyFont="1" applyFill="1" applyBorder="1" applyAlignment="1" applyProtection="1">
      <alignment vertical="center"/>
      <protection locked="0"/>
    </xf>
    <xf numFmtId="177" fontId="9" fillId="0" borderId="12" xfId="7" applyNumberFormat="1" applyFont="1" applyFill="1" applyBorder="1" applyAlignment="1" applyProtection="1">
      <alignment vertical="center"/>
    </xf>
    <xf numFmtId="3" fontId="9" fillId="0" borderId="9" xfId="7" applyNumberFormat="1" applyFont="1" applyFill="1" applyBorder="1" applyAlignment="1" applyProtection="1">
      <alignment vertical="center"/>
      <protection locked="0"/>
    </xf>
    <xf numFmtId="38" fontId="9" fillId="0" borderId="8" xfId="1" applyFont="1" applyFill="1" applyBorder="1" applyAlignment="1" applyProtection="1">
      <alignment vertical="center"/>
      <protection locked="0"/>
    </xf>
    <xf numFmtId="177" fontId="9" fillId="0" borderId="11" xfId="7" applyNumberFormat="1" applyFont="1" applyFill="1" applyBorder="1" applyAlignment="1" applyProtection="1">
      <alignment vertical="center"/>
    </xf>
    <xf numFmtId="0" fontId="6" fillId="0" borderId="11" xfId="7" applyNumberFormat="1" applyFont="1" applyFill="1" applyBorder="1" applyAlignment="1" applyProtection="1">
      <alignment horizontal="right" vertical="center"/>
      <protection locked="0"/>
    </xf>
    <xf numFmtId="3" fontId="9" fillId="0" borderId="4" xfId="7" applyNumberFormat="1" applyFont="1" applyFill="1" applyBorder="1" applyAlignment="1" applyProtection="1">
      <alignment vertical="center"/>
    </xf>
    <xf numFmtId="0" fontId="9" fillId="0" borderId="11" xfId="7" applyFont="1" applyFill="1" applyBorder="1" applyAlignment="1" applyProtection="1">
      <alignment vertical="center"/>
      <protection locked="0"/>
    </xf>
    <xf numFmtId="179" fontId="9" fillId="0" borderId="9" xfId="7" applyNumberFormat="1" applyFont="1" applyFill="1" applyBorder="1" applyAlignment="1" applyProtection="1">
      <alignment vertical="center"/>
      <protection locked="0"/>
    </xf>
    <xf numFmtId="179" fontId="9" fillId="0" borderId="8" xfId="7" applyNumberFormat="1" applyFont="1" applyFill="1" applyBorder="1" applyAlignment="1" applyProtection="1">
      <alignment vertical="center"/>
      <protection locked="0"/>
    </xf>
    <xf numFmtId="0" fontId="9" fillId="0" borderId="0" xfId="7" applyFont="1" applyFill="1" applyBorder="1" applyAlignment="1" applyProtection="1">
      <alignment vertical="center"/>
      <protection locked="0"/>
    </xf>
    <xf numFmtId="179" fontId="11" fillId="0" borderId="0" xfId="7" applyNumberFormat="1" applyFont="1" applyFill="1" applyBorder="1" applyAlignment="1" applyProtection="1">
      <alignment vertical="center"/>
    </xf>
    <xf numFmtId="3" fontId="9" fillId="0" borderId="4" xfId="7" applyNumberFormat="1" applyFont="1" applyFill="1" applyBorder="1" applyAlignment="1" applyProtection="1">
      <alignment vertical="center"/>
      <protection locked="0"/>
    </xf>
    <xf numFmtId="0" fontId="7" fillId="0" borderId="9" xfId="7" applyFont="1" applyFill="1" applyBorder="1" applyAlignment="1" applyProtection="1">
      <alignment vertical="center"/>
      <protection locked="0"/>
    </xf>
    <xf numFmtId="0" fontId="7" fillId="0" borderId="8" xfId="7" applyFont="1" applyFill="1" applyBorder="1" applyAlignment="1" applyProtection="1">
      <alignment vertical="center"/>
      <protection locked="0"/>
    </xf>
    <xf numFmtId="176" fontId="11" fillId="0" borderId="0" xfId="7" applyNumberFormat="1" applyFont="1" applyFill="1" applyBorder="1" applyAlignment="1" applyProtection="1">
      <alignment vertical="center"/>
    </xf>
    <xf numFmtId="3" fontId="9" fillId="0" borderId="3" xfId="7" applyNumberFormat="1" applyFont="1" applyBorder="1" applyAlignment="1" applyProtection="1">
      <alignment vertical="center"/>
      <protection locked="0"/>
    </xf>
    <xf numFmtId="176" fontId="9" fillId="0" borderId="3" xfId="7" applyNumberFormat="1" applyFont="1" applyBorder="1" applyAlignment="1" applyProtection="1">
      <alignment vertical="center"/>
      <protection locked="0"/>
    </xf>
    <xf numFmtId="3" fontId="9" fillId="0" borderId="0" xfId="7" applyNumberFormat="1" applyFont="1" applyAlignment="1" applyProtection="1">
      <alignment vertical="center"/>
      <protection locked="0"/>
    </xf>
    <xf numFmtId="177" fontId="9" fillId="0" borderId="8" xfId="7" applyNumberFormat="1" applyFont="1" applyBorder="1" applyAlignment="1" applyProtection="1">
      <alignment vertical="center"/>
      <protection locked="0"/>
    </xf>
    <xf numFmtId="176" fontId="9" fillId="0" borderId="5" xfId="7" applyNumberFormat="1" applyFont="1" applyBorder="1" applyAlignment="1" applyProtection="1">
      <alignment vertical="center"/>
      <protection locked="0"/>
    </xf>
    <xf numFmtId="3" fontId="9" fillId="0" borderId="6" xfId="7" applyNumberFormat="1" applyFont="1" applyBorder="1" applyAlignment="1" applyProtection="1">
      <alignment vertical="center"/>
      <protection locked="0"/>
    </xf>
    <xf numFmtId="38" fontId="9" fillId="0" borderId="6" xfId="1" applyFont="1" applyBorder="1" applyAlignment="1" applyProtection="1">
      <alignment vertical="center"/>
      <protection locked="0"/>
    </xf>
    <xf numFmtId="0" fontId="7" fillId="0" borderId="11" xfId="7" applyFont="1" applyFill="1" applyBorder="1" applyAlignment="1" applyProtection="1">
      <alignment vertical="center"/>
      <protection locked="0"/>
    </xf>
    <xf numFmtId="0" fontId="6" fillId="2" borderId="11" xfId="7" applyNumberFormat="1" applyFont="1" applyFill="1" applyBorder="1" applyAlignment="1" applyProtection="1">
      <alignment horizontal="right" vertical="center"/>
      <protection locked="0"/>
    </xf>
    <xf numFmtId="176" fontId="11" fillId="0" borderId="0" xfId="7" applyNumberFormat="1" applyFont="1" applyBorder="1" applyAlignment="1" applyProtection="1">
      <alignment vertical="center"/>
      <protection locked="0"/>
    </xf>
    <xf numFmtId="38" fontId="11" fillId="0" borderId="0" xfId="1" applyFont="1" applyBorder="1" applyAlignment="1" applyProtection="1">
      <alignment vertical="center"/>
      <protection locked="0"/>
    </xf>
    <xf numFmtId="38" fontId="9" fillId="0" borderId="0" xfId="1" applyFont="1" applyBorder="1" applyAlignment="1" applyProtection="1">
      <alignment vertical="center"/>
      <protection locked="0"/>
    </xf>
    <xf numFmtId="0" fontId="6" fillId="0" borderId="10" xfId="7" applyFont="1" applyFill="1" applyBorder="1" applyAlignment="1" applyProtection="1">
      <alignment vertical="center"/>
      <protection locked="0"/>
    </xf>
    <xf numFmtId="0" fontId="6" fillId="0" borderId="12" xfId="7" applyFont="1" applyFill="1" applyBorder="1" applyAlignment="1" applyProtection="1">
      <alignment vertical="center"/>
      <protection locked="0"/>
    </xf>
    <xf numFmtId="0" fontId="6" fillId="0" borderId="6" xfId="7" applyFont="1" applyFill="1" applyBorder="1" applyAlignment="1" applyProtection="1">
      <alignment vertical="center"/>
      <protection locked="0"/>
    </xf>
    <xf numFmtId="0" fontId="6" fillId="2" borderId="12" xfId="7" applyNumberFormat="1" applyFont="1" applyFill="1" applyBorder="1" applyAlignment="1" applyProtection="1">
      <alignment horizontal="right" vertical="center"/>
      <protection locked="0"/>
    </xf>
    <xf numFmtId="38" fontId="11" fillId="0" borderId="0" xfId="1" applyFont="1" applyFill="1" applyBorder="1" applyAlignment="1" applyProtection="1">
      <alignment vertical="center"/>
    </xf>
    <xf numFmtId="176" fontId="11" fillId="0" borderId="2" xfId="7" applyNumberFormat="1" applyFont="1" applyFill="1" applyBorder="1" applyAlignment="1" applyProtection="1">
      <alignment vertical="center"/>
    </xf>
    <xf numFmtId="176" fontId="9" fillId="0" borderId="9" xfId="7" applyNumberFormat="1" applyFont="1" applyBorder="1" applyAlignment="1" applyProtection="1">
      <alignment vertical="center"/>
      <protection locked="0"/>
    </xf>
    <xf numFmtId="176" fontId="9" fillId="0" borderId="8" xfId="7" applyNumberFormat="1" applyFont="1" applyBorder="1" applyAlignment="1" applyProtection="1">
      <alignment vertical="center"/>
      <protection locked="0"/>
    </xf>
    <xf numFmtId="0" fontId="9" fillId="0" borderId="8" xfId="7" applyFont="1" applyFill="1" applyBorder="1" applyAlignment="1" applyProtection="1">
      <alignment vertical="center"/>
      <protection locked="0"/>
    </xf>
    <xf numFmtId="0" fontId="1" fillId="0" borderId="0" xfId="9" applyFont="1"/>
    <xf numFmtId="0" fontId="6" fillId="2" borderId="4" xfId="7" applyNumberFormat="1" applyFont="1" applyFill="1" applyBorder="1" applyAlignment="1" applyProtection="1">
      <alignment horizontal="right" vertical="center"/>
      <protection locked="0"/>
    </xf>
    <xf numFmtId="0" fontId="6" fillId="2" borderId="8" xfId="7" applyNumberFormat="1" applyFont="1" applyFill="1" applyBorder="1" applyAlignment="1" applyProtection="1">
      <alignment horizontal="right" vertical="center"/>
      <protection locked="0"/>
    </xf>
    <xf numFmtId="0" fontId="6" fillId="2" borderId="10" xfId="7" applyNumberFormat="1" applyFont="1" applyFill="1" applyBorder="1" applyAlignment="1" applyProtection="1">
      <alignment horizontal="right" vertical="center"/>
      <protection locked="0"/>
    </xf>
    <xf numFmtId="38" fontId="14" fillId="0" borderId="0" xfId="1" applyFont="1" applyFill="1" applyAlignment="1" applyProtection="1">
      <alignment horizontal="right" vertical="center"/>
      <protection locked="0"/>
    </xf>
    <xf numFmtId="38" fontId="9" fillId="0" borderId="3" xfId="1" applyFont="1" applyFill="1" applyBorder="1" applyAlignment="1" applyProtection="1">
      <alignment horizontal="right" vertical="center"/>
    </xf>
    <xf numFmtId="38" fontId="9" fillId="0" borderId="5" xfId="1" applyFont="1" applyFill="1" applyBorder="1" applyAlignment="1" applyProtection="1">
      <alignment horizontal="right" vertical="center"/>
    </xf>
    <xf numFmtId="38" fontId="11" fillId="0" borderId="2" xfId="1" applyFont="1" applyFill="1" applyBorder="1" applyAlignment="1" applyProtection="1">
      <alignment horizontal="right" vertical="center"/>
    </xf>
    <xf numFmtId="38" fontId="9" fillId="0" borderId="7" xfId="1" applyFont="1" applyFill="1" applyBorder="1" applyAlignment="1" applyProtection="1">
      <alignment horizontal="right" vertical="center"/>
    </xf>
    <xf numFmtId="38" fontId="9" fillId="0" borderId="3" xfId="1" applyFont="1" applyBorder="1" applyAlignment="1" applyProtection="1">
      <alignment horizontal="right" vertical="center"/>
      <protection locked="0"/>
    </xf>
    <xf numFmtId="38" fontId="9" fillId="0" borderId="6" xfId="1" applyFont="1" applyBorder="1" applyAlignment="1" applyProtection="1">
      <alignment horizontal="right" vertical="center"/>
      <protection locked="0"/>
    </xf>
    <xf numFmtId="38" fontId="9" fillId="0" borderId="0" xfId="1" applyFont="1" applyBorder="1" applyAlignment="1" applyProtection="1">
      <alignment horizontal="right" vertical="center"/>
      <protection locked="0"/>
    </xf>
    <xf numFmtId="38" fontId="9" fillId="0" borderId="9" xfId="1" applyFont="1" applyFill="1" applyBorder="1" applyAlignment="1" applyProtection="1">
      <alignment horizontal="right" vertical="center"/>
      <protection locked="0"/>
    </xf>
    <xf numFmtId="38" fontId="9" fillId="0" borderId="8" xfId="1" applyFont="1" applyFill="1" applyBorder="1" applyAlignment="1" applyProtection="1">
      <alignment horizontal="right" vertical="center"/>
      <protection locked="0"/>
    </xf>
    <xf numFmtId="38" fontId="9" fillId="0" borderId="11" xfId="1" applyFont="1" applyFill="1" applyBorder="1" applyAlignment="1" applyProtection="1">
      <alignment horizontal="right" vertical="center"/>
      <protection locked="0"/>
    </xf>
    <xf numFmtId="38" fontId="9" fillId="0" borderId="0" xfId="1" applyFont="1" applyFill="1" applyBorder="1" applyAlignment="1" applyProtection="1">
      <alignment horizontal="right" vertical="center"/>
      <protection locked="0"/>
    </xf>
    <xf numFmtId="38" fontId="11" fillId="0" borderId="0" xfId="1" applyFont="1" applyBorder="1" applyAlignment="1" applyProtection="1">
      <alignment vertical="center"/>
    </xf>
    <xf numFmtId="38" fontId="20" fillId="0" borderId="0" xfId="1" applyFont="1" applyFill="1" applyBorder="1" applyAlignment="1" applyProtection="1">
      <alignment vertical="center"/>
      <protection locked="0"/>
    </xf>
    <xf numFmtId="38" fontId="5" fillId="0" borderId="0" xfId="1" applyFont="1" applyFill="1" applyBorder="1" applyAlignment="1" applyProtection="1">
      <protection locked="0"/>
    </xf>
    <xf numFmtId="38" fontId="1" fillId="0" borderId="0" xfId="1" applyFont="1" applyFill="1" applyBorder="1" applyAlignment="1" applyProtection="1">
      <alignment horizontal="center" vertical="center"/>
      <protection locked="0"/>
    </xf>
    <xf numFmtId="38" fontId="1" fillId="0" borderId="0" xfId="1" applyFont="1" applyFill="1" applyBorder="1" applyAlignment="1" applyProtection="1">
      <alignment vertical="center"/>
      <protection locked="0"/>
    </xf>
    <xf numFmtId="38" fontId="1" fillId="0" borderId="0" xfId="1" applyFont="1" applyFill="1" applyBorder="1" applyAlignment="1" applyProtection="1">
      <alignment horizontal="right" vertical="center"/>
      <protection locked="0"/>
    </xf>
    <xf numFmtId="38" fontId="9" fillId="0" borderId="0" xfId="1" applyFont="1" applyFill="1" applyBorder="1" applyAlignment="1" applyProtection="1">
      <alignment vertical="center"/>
    </xf>
    <xf numFmtId="0" fontId="4" fillId="0" borderId="0" xfId="9" applyFont="1" applyAlignment="1">
      <alignment horizontal="center"/>
    </xf>
    <xf numFmtId="0" fontId="16" fillId="0" borderId="0" xfId="9" applyFont="1" applyAlignment="1">
      <alignment horizontal="left"/>
    </xf>
    <xf numFmtId="0" fontId="0" fillId="0" borderId="0" xfId="9" applyFont="1"/>
    <xf numFmtId="0" fontId="21" fillId="0" borderId="0" xfId="9" applyFont="1" applyAlignment="1">
      <alignment horizontal="left"/>
    </xf>
    <xf numFmtId="0" fontId="5" fillId="0" borderId="0" xfId="7" applyFont="1" applyFill="1" applyAlignment="1" applyProtection="1">
      <protection locked="0"/>
    </xf>
    <xf numFmtId="0" fontId="10" fillId="0" borderId="0" xfId="7" applyFont="1" applyFill="1" applyAlignment="1" applyProtection="1">
      <alignment vertical="center"/>
      <protection locked="0"/>
    </xf>
    <xf numFmtId="0" fontId="10" fillId="0" borderId="9" xfId="7" applyFont="1" applyFill="1" applyBorder="1" applyAlignment="1" applyProtection="1">
      <alignment horizontal="center" vertical="center"/>
      <protection locked="0"/>
    </xf>
    <xf numFmtId="0" fontId="10" fillId="0" borderId="3" xfId="7" applyFont="1" applyFill="1" applyBorder="1" applyAlignment="1" applyProtection="1">
      <alignment vertical="center"/>
      <protection locked="0"/>
    </xf>
    <xf numFmtId="0" fontId="10" fillId="0" borderId="3" xfId="7" applyFont="1" applyFill="1" applyBorder="1" applyAlignment="1" applyProtection="1">
      <alignment horizontal="center" vertical="center"/>
      <protection locked="0"/>
    </xf>
    <xf numFmtId="0" fontId="10" fillId="0" borderId="8" xfId="7" applyFont="1" applyFill="1" applyBorder="1" applyAlignment="1" applyProtection="1">
      <alignment horizontal="center" vertical="center"/>
      <protection locked="0"/>
    </xf>
    <xf numFmtId="0" fontId="10" fillId="0" borderId="5" xfId="7" applyFont="1" applyFill="1" applyBorder="1" applyAlignment="1" applyProtection="1">
      <alignment horizontal="distributed" vertical="center"/>
      <protection locked="0"/>
    </xf>
    <xf numFmtId="0" fontId="10" fillId="0" borderId="5" xfId="7" applyFont="1" applyFill="1" applyBorder="1" applyAlignment="1" applyProtection="1">
      <alignment horizontal="center" vertical="center"/>
      <protection locked="0"/>
    </xf>
    <xf numFmtId="0" fontId="10" fillId="0" borderId="16" xfId="7" applyFont="1" applyFill="1" applyBorder="1" applyAlignment="1" applyProtection="1">
      <alignment horizontal="distributed" vertical="center"/>
      <protection locked="0"/>
    </xf>
    <xf numFmtId="0" fontId="10" fillId="0" borderId="5" xfId="7" applyFont="1" applyFill="1" applyBorder="1" applyAlignment="1" applyProtection="1">
      <alignment horizontal="right" vertical="center" shrinkToFit="1"/>
      <protection locked="0"/>
    </xf>
    <xf numFmtId="0" fontId="10" fillId="0" borderId="17" xfId="7" applyFont="1" applyFill="1" applyBorder="1" applyAlignment="1" applyProtection="1">
      <alignment horizontal="distributed" vertical="center"/>
      <protection locked="0"/>
    </xf>
    <xf numFmtId="0" fontId="10" fillId="0" borderId="3" xfId="7" applyFont="1" applyFill="1" applyBorder="1" applyAlignment="1" applyProtection="1">
      <alignment horizontal="distributed" vertical="center"/>
      <protection locked="0"/>
    </xf>
    <xf numFmtId="0" fontId="10" fillId="0" borderId="5" xfId="7" applyFont="1" applyFill="1" applyBorder="1" applyAlignment="1" applyProtection="1">
      <alignment horizontal="center" vertical="center"/>
    </xf>
    <xf numFmtId="0" fontId="10" fillId="0" borderId="2" xfId="7" applyFont="1" applyFill="1" applyBorder="1" applyAlignment="1" applyProtection="1">
      <alignment horizontal="center" vertical="center"/>
    </xf>
    <xf numFmtId="0" fontId="10" fillId="0" borderId="0" xfId="7" applyFont="1" applyFill="1" applyBorder="1" applyAlignment="1" applyProtection="1">
      <alignment horizontal="center" vertical="center"/>
    </xf>
    <xf numFmtId="0" fontId="10" fillId="0" borderId="2" xfId="7" applyFont="1" applyFill="1" applyBorder="1" applyAlignment="1" applyProtection="1">
      <alignment horizontal="center" vertical="center"/>
      <protection locked="0"/>
    </xf>
    <xf numFmtId="0" fontId="10" fillId="0" borderId="0" xfId="7" applyFont="1" applyFill="1" applyBorder="1" applyAlignment="1" applyProtection="1">
      <alignment horizontal="center" vertical="center"/>
      <protection locked="0"/>
    </xf>
    <xf numFmtId="0" fontId="10" fillId="0" borderId="11" xfId="7" applyFont="1" applyFill="1" applyBorder="1" applyAlignment="1" applyProtection="1">
      <alignment horizontal="center" vertical="center"/>
      <protection locked="0"/>
    </xf>
    <xf numFmtId="0" fontId="10" fillId="0" borderId="6" xfId="7" applyFont="1" applyFill="1" applyBorder="1" applyAlignment="1" applyProtection="1">
      <alignment vertical="center"/>
      <protection locked="0"/>
    </xf>
    <xf numFmtId="0" fontId="10" fillId="0" borderId="12" xfId="7" applyFont="1" applyFill="1" applyBorder="1" applyAlignment="1" applyProtection="1">
      <alignment horizontal="center" vertical="center"/>
      <protection locked="0"/>
    </xf>
    <xf numFmtId="0" fontId="10" fillId="0" borderId="0" xfId="7" applyFont="1" applyFill="1" applyBorder="1" applyAlignment="1" applyProtection="1">
      <alignment horizontal="distributed" vertical="center"/>
      <protection locked="0"/>
    </xf>
    <xf numFmtId="0" fontId="10" fillId="0" borderId="1" xfId="7" applyFont="1" applyFill="1" applyBorder="1" applyAlignment="1" applyProtection="1">
      <alignment vertical="center"/>
      <protection locked="0"/>
    </xf>
    <xf numFmtId="0" fontId="10" fillId="0" borderId="4" xfId="7" applyFont="1" applyFill="1" applyBorder="1" applyAlignment="1" applyProtection="1">
      <alignment vertical="center"/>
      <protection locked="0"/>
    </xf>
    <xf numFmtId="0" fontId="10" fillId="0" borderId="5" xfId="7" applyFont="1" applyFill="1" applyBorder="1" applyAlignment="1" applyProtection="1">
      <alignment vertical="center"/>
      <protection locked="0"/>
    </xf>
    <xf numFmtId="0" fontId="10" fillId="0" borderId="6" xfId="7" applyFont="1" applyFill="1" applyBorder="1" applyAlignment="1" applyProtection="1">
      <alignment horizontal="center" vertical="center"/>
      <protection locked="0"/>
    </xf>
    <xf numFmtId="0" fontId="10" fillId="0" borderId="10" xfId="7" applyFont="1" applyFill="1" applyBorder="1" applyAlignment="1" applyProtection="1">
      <alignment vertical="center"/>
      <protection locked="0"/>
    </xf>
    <xf numFmtId="0" fontId="10" fillId="0" borderId="2" xfId="7" applyFont="1" applyFill="1" applyBorder="1" applyAlignment="1" applyProtection="1">
      <alignment vertical="center"/>
      <protection locked="0"/>
    </xf>
    <xf numFmtId="0" fontId="10" fillId="0" borderId="4" xfId="7" applyFont="1" applyFill="1" applyBorder="1" applyAlignment="1" applyProtection="1">
      <alignment horizontal="centerContinuous" vertical="center"/>
      <protection locked="0"/>
    </xf>
    <xf numFmtId="0" fontId="10" fillId="0" borderId="5" xfId="7" applyFont="1" applyFill="1" applyBorder="1" applyAlignment="1" applyProtection="1">
      <alignment horizontal="centerContinuous" vertical="center"/>
      <protection locked="0"/>
    </xf>
    <xf numFmtId="0" fontId="10" fillId="0" borderId="7" xfId="7" applyFont="1" applyFill="1" applyBorder="1" applyAlignment="1" applyProtection="1">
      <alignment horizontal="center" vertical="center"/>
      <protection locked="0"/>
    </xf>
    <xf numFmtId="0" fontId="23" fillId="0" borderId="5" xfId="8" applyFont="1" applyFill="1" applyBorder="1" applyAlignment="1">
      <alignment horizontal="distributed" vertical="center"/>
    </xf>
    <xf numFmtId="0" fontId="10" fillId="0" borderId="0" xfId="7" applyFont="1" applyFill="1" applyBorder="1" applyAlignment="1" applyProtection="1">
      <alignment vertical="center"/>
      <protection locked="0"/>
    </xf>
    <xf numFmtId="0" fontId="24" fillId="0" borderId="5" xfId="7" applyFont="1" applyFill="1" applyBorder="1" applyAlignment="1" applyProtection="1">
      <alignment vertical="center"/>
      <protection locked="0"/>
    </xf>
    <xf numFmtId="0" fontId="10" fillId="0" borderId="8" xfId="7" applyFont="1" applyFill="1" applyBorder="1" applyAlignment="1" applyProtection="1">
      <alignment horizontal="distributed" vertical="center"/>
      <protection locked="0"/>
    </xf>
    <xf numFmtId="0" fontId="10" fillId="0" borderId="0" xfId="7" applyFont="1" applyFill="1" applyBorder="1" applyAlignment="1" applyProtection="1">
      <alignment horizontal="centerContinuous" vertical="center"/>
      <protection locked="0"/>
    </xf>
    <xf numFmtId="0" fontId="10" fillId="0" borderId="11" xfId="7" applyFont="1" applyFill="1" applyBorder="1" applyAlignment="1" applyProtection="1">
      <alignment horizontal="centerContinuous" vertical="center"/>
      <protection locked="0"/>
    </xf>
    <xf numFmtId="0" fontId="10" fillId="0" borderId="1" xfId="7" applyFont="1" applyFill="1" applyBorder="1" applyAlignment="1" applyProtection="1">
      <alignment horizontal="center" vertical="distributed"/>
      <protection locked="0"/>
    </xf>
    <xf numFmtId="0" fontId="10" fillId="0" borderId="10" xfId="7" applyFont="1" applyFill="1" applyBorder="1" applyAlignment="1" applyProtection="1">
      <alignment horizontal="center" vertical="distributed"/>
      <protection locked="0"/>
    </xf>
    <xf numFmtId="0" fontId="10" fillId="0" borderId="4" xfId="7" applyFont="1" applyFill="1" applyBorder="1" applyAlignment="1" applyProtection="1">
      <alignment horizontal="center" vertical="distributed"/>
      <protection locked="0"/>
    </xf>
    <xf numFmtId="0" fontId="10" fillId="0" borderId="0" xfId="7" applyFont="1" applyFill="1" applyBorder="1" applyAlignment="1" applyProtection="1">
      <alignment horizontal="left" vertical="center"/>
      <protection locked="0"/>
    </xf>
    <xf numFmtId="0" fontId="10" fillId="0" borderId="0" xfId="7" applyFont="1" applyFill="1" applyBorder="1" applyAlignment="1" applyProtection="1">
      <alignment horizontal="center" vertical="distributed" textRotation="255"/>
      <protection locked="0"/>
    </xf>
    <xf numFmtId="38" fontId="5" fillId="0" borderId="0" xfId="1" applyFont="1" applyFill="1" applyAlignment="1" applyProtection="1">
      <alignment horizontal="right"/>
      <protection locked="0"/>
    </xf>
    <xf numFmtId="178" fontId="1" fillId="2" borderId="5" xfId="1" applyNumberFormat="1" applyFont="1" applyFill="1" applyBorder="1" applyAlignment="1" applyProtection="1">
      <alignment horizontal="right" vertical="center"/>
      <protection locked="0"/>
    </xf>
    <xf numFmtId="178" fontId="1" fillId="2" borderId="6" xfId="1" applyNumberFormat="1" applyFont="1" applyFill="1" applyBorder="1" applyAlignment="1" applyProtection="1">
      <alignment horizontal="right" vertical="center"/>
      <protection locked="0"/>
    </xf>
    <xf numFmtId="38" fontId="9" fillId="0" borderId="5" xfId="1" applyFont="1" applyFill="1" applyBorder="1" applyAlignment="1" applyProtection="1">
      <alignment horizontal="right" vertical="center"/>
      <protection locked="0"/>
    </xf>
    <xf numFmtId="178" fontId="9" fillId="2" borderId="8" xfId="1" applyNumberFormat="1" applyFont="1" applyFill="1" applyBorder="1" applyAlignment="1" applyProtection="1">
      <alignment horizontal="right" vertical="center"/>
      <protection locked="0"/>
    </xf>
    <xf numFmtId="178" fontId="9" fillId="2" borderId="11" xfId="1" applyNumberFormat="1" applyFont="1" applyFill="1" applyBorder="1" applyAlignment="1" applyProtection="1">
      <alignment horizontal="right" vertical="center"/>
      <protection locked="0"/>
    </xf>
    <xf numFmtId="177" fontId="9" fillId="0" borderId="4" xfId="7" applyNumberFormat="1" applyFont="1" applyFill="1" applyBorder="1" applyAlignment="1" applyProtection="1">
      <alignment vertical="center"/>
    </xf>
    <xf numFmtId="3" fontId="9" fillId="0" borderId="1" xfId="7" applyNumberFormat="1" applyFont="1" applyFill="1" applyBorder="1" applyAlignment="1" applyProtection="1">
      <alignment vertical="center"/>
      <protection locked="0"/>
    </xf>
    <xf numFmtId="176" fontId="9" fillId="0" borderId="9" xfId="7" applyNumberFormat="1" applyFont="1" applyFill="1" applyBorder="1" applyAlignment="1" applyProtection="1">
      <alignment vertical="center"/>
    </xf>
    <xf numFmtId="177" fontId="9" fillId="0" borderId="1" xfId="7" applyNumberFormat="1" applyFont="1" applyFill="1" applyBorder="1" applyAlignment="1" applyProtection="1">
      <alignment vertical="center"/>
    </xf>
    <xf numFmtId="177" fontId="9" fillId="0" borderId="9" xfId="7" applyNumberFormat="1" applyFont="1" applyFill="1" applyBorder="1" applyAlignment="1" applyProtection="1">
      <alignment vertical="center"/>
    </xf>
    <xf numFmtId="176" fontId="9" fillId="0" borderId="8" xfId="7" applyNumberFormat="1" applyFont="1" applyFill="1" applyBorder="1" applyAlignment="1" applyProtection="1">
      <alignment vertical="center"/>
    </xf>
    <xf numFmtId="177" fontId="9" fillId="0" borderId="8" xfId="7" applyNumberFormat="1" applyFont="1" applyFill="1" applyBorder="1" applyAlignment="1" applyProtection="1">
      <alignment vertical="center"/>
    </xf>
    <xf numFmtId="176" fontId="9" fillId="0" borderId="11" xfId="7" applyNumberFormat="1" applyFont="1" applyFill="1" applyBorder="1" applyAlignment="1" applyProtection="1">
      <alignment vertical="center"/>
    </xf>
    <xf numFmtId="176" fontId="9" fillId="0" borderId="17" xfId="7" applyNumberFormat="1" applyFont="1" applyFill="1" applyBorder="1" applyAlignment="1" applyProtection="1">
      <alignment vertical="center"/>
    </xf>
    <xf numFmtId="177" fontId="9" fillId="0" borderId="18" xfId="7" applyNumberFormat="1" applyFont="1" applyFill="1" applyBorder="1" applyAlignment="1" applyProtection="1">
      <alignment vertical="center"/>
    </xf>
    <xf numFmtId="177" fontId="9" fillId="0" borderId="17" xfId="7" applyNumberFormat="1" applyFont="1" applyFill="1" applyBorder="1" applyAlignment="1" applyProtection="1">
      <alignment vertical="center"/>
    </xf>
    <xf numFmtId="177" fontId="9" fillId="0" borderId="19" xfId="7" applyNumberFormat="1" applyFont="1" applyFill="1" applyBorder="1" applyAlignment="1" applyProtection="1">
      <alignment vertical="center"/>
    </xf>
    <xf numFmtId="177" fontId="9" fillId="0" borderId="20" xfId="7" applyNumberFormat="1" applyFont="1" applyFill="1" applyBorder="1" applyAlignment="1" applyProtection="1">
      <alignment vertical="center"/>
    </xf>
    <xf numFmtId="38" fontId="9" fillId="0" borderId="16" xfId="1" applyFont="1" applyFill="1" applyBorder="1" applyAlignment="1" applyProtection="1">
      <alignment horizontal="right" vertical="center"/>
    </xf>
    <xf numFmtId="177" fontId="9" fillId="0" borderId="16" xfId="7" applyNumberFormat="1" applyFont="1" applyFill="1" applyBorder="1" applyAlignment="1" applyProtection="1">
      <alignment vertical="center"/>
    </xf>
    <xf numFmtId="177" fontId="9" fillId="0" borderId="21" xfId="7" applyNumberFormat="1" applyFont="1" applyFill="1" applyBorder="1" applyAlignment="1" applyProtection="1">
      <alignment vertical="center"/>
    </xf>
    <xf numFmtId="177" fontId="9" fillId="0" borderId="22" xfId="7" applyNumberFormat="1" applyFont="1" applyFill="1" applyBorder="1" applyAlignment="1" applyProtection="1">
      <alignment vertical="center"/>
    </xf>
    <xf numFmtId="176" fontId="9" fillId="0" borderId="5" xfId="7" applyNumberFormat="1" applyFont="1" applyFill="1" applyBorder="1" applyAlignment="1" applyProtection="1">
      <alignment vertical="center"/>
    </xf>
    <xf numFmtId="38" fontId="9" fillId="0" borderId="8" xfId="1" applyFont="1" applyFill="1" applyBorder="1" applyAlignment="1" applyProtection="1">
      <alignment horizontal="right" vertical="center"/>
    </xf>
    <xf numFmtId="38" fontId="9" fillId="0" borderId="17" xfId="1" applyFont="1" applyFill="1" applyBorder="1" applyAlignment="1" applyProtection="1">
      <alignment horizontal="right" vertical="center"/>
    </xf>
    <xf numFmtId="177" fontId="9" fillId="0" borderId="23" xfId="7" applyNumberFormat="1" applyFont="1" applyFill="1" applyBorder="1" applyAlignment="1" applyProtection="1">
      <alignment vertical="center"/>
    </xf>
    <xf numFmtId="176" fontId="9" fillId="0" borderId="23" xfId="7" applyNumberFormat="1" applyFont="1" applyFill="1" applyBorder="1" applyAlignment="1" applyProtection="1">
      <alignment vertical="center"/>
    </xf>
    <xf numFmtId="177" fontId="9" fillId="0" borderId="10" xfId="7" applyNumberFormat="1" applyFont="1" applyFill="1" applyBorder="1" applyAlignment="1" applyProtection="1">
      <alignment vertical="center"/>
    </xf>
    <xf numFmtId="38" fontId="9" fillId="0" borderId="9" xfId="1" applyFont="1" applyFill="1" applyBorder="1" applyAlignment="1" applyProtection="1">
      <alignment horizontal="right" vertical="center"/>
    </xf>
    <xf numFmtId="177" fontId="9" fillId="0" borderId="3" xfId="7" applyNumberFormat="1" applyFont="1" applyFill="1" applyBorder="1" applyAlignment="1" applyProtection="1">
      <alignment vertical="center"/>
    </xf>
    <xf numFmtId="177" fontId="9" fillId="0" borderId="2" xfId="7" applyNumberFormat="1" applyFont="1" applyFill="1" applyBorder="1" applyAlignment="1" applyProtection="1">
      <alignment vertical="center"/>
    </xf>
    <xf numFmtId="38" fontId="9" fillId="0" borderId="11" xfId="1" applyFont="1" applyFill="1" applyBorder="1" applyAlignment="1" applyProtection="1">
      <alignment horizontal="right" vertical="center"/>
    </xf>
    <xf numFmtId="176" fontId="9" fillId="0" borderId="3" xfId="7" applyNumberFormat="1" applyFont="1" applyFill="1" applyBorder="1" applyAlignment="1" applyProtection="1">
      <alignment vertical="center"/>
    </xf>
    <xf numFmtId="176" fontId="9" fillId="0" borderId="6" xfId="7" applyNumberFormat="1" applyFont="1" applyFill="1" applyBorder="1" applyAlignment="1" applyProtection="1">
      <alignment vertical="center"/>
    </xf>
    <xf numFmtId="38" fontId="9" fillId="0" borderId="6" xfId="1" applyFont="1" applyFill="1" applyBorder="1" applyAlignment="1" applyProtection="1">
      <alignment horizontal="right" vertical="center"/>
    </xf>
    <xf numFmtId="38" fontId="9" fillId="0" borderId="5" xfId="7" applyNumberFormat="1" applyFont="1" applyFill="1" applyBorder="1" applyAlignment="1" applyProtection="1">
      <alignment vertical="center"/>
    </xf>
    <xf numFmtId="38" fontId="9" fillId="0" borderId="6" xfId="7" applyNumberFormat="1" applyFont="1" applyFill="1" applyBorder="1" applyAlignment="1" applyProtection="1">
      <alignment vertical="center"/>
    </xf>
    <xf numFmtId="176" fontId="9" fillId="0" borderId="4" xfId="7" applyNumberFormat="1" applyFont="1" applyFill="1" applyBorder="1" applyAlignment="1" applyProtection="1">
      <alignment vertical="center"/>
    </xf>
    <xf numFmtId="176" fontId="9" fillId="0" borderId="10" xfId="7" applyNumberFormat="1" applyFont="1" applyFill="1" applyBorder="1" applyAlignment="1" applyProtection="1">
      <alignment vertical="center"/>
    </xf>
    <xf numFmtId="180" fontId="9" fillId="0" borderId="12" xfId="7" applyNumberFormat="1" applyFont="1" applyFill="1" applyBorder="1" applyAlignment="1" applyProtection="1">
      <alignment vertical="center"/>
    </xf>
    <xf numFmtId="180" fontId="9" fillId="0" borderId="11" xfId="7" applyNumberFormat="1" applyFont="1" applyFill="1" applyBorder="1" applyAlignment="1" applyProtection="1">
      <alignment vertical="center"/>
    </xf>
    <xf numFmtId="38" fontId="9" fillId="0" borderId="3" xfId="1" applyFont="1" applyFill="1" applyBorder="1" applyAlignment="1" applyProtection="1">
      <alignment vertical="center"/>
    </xf>
    <xf numFmtId="38" fontId="9" fillId="0" borderId="5" xfId="1" applyFont="1" applyFill="1" applyBorder="1" applyAlignment="1" applyProtection="1">
      <alignment vertical="center"/>
    </xf>
    <xf numFmtId="180" fontId="9" fillId="0" borderId="5" xfId="7" applyNumberFormat="1" applyFont="1" applyFill="1" applyBorder="1" applyAlignment="1" applyProtection="1">
      <alignment vertical="center"/>
    </xf>
    <xf numFmtId="176" fontId="9" fillId="0" borderId="15" xfId="7" applyNumberFormat="1" applyFont="1" applyFill="1" applyBorder="1" applyAlignment="1" applyProtection="1">
      <alignment vertical="center"/>
    </xf>
    <xf numFmtId="177" fontId="9" fillId="0" borderId="13" xfId="7" applyNumberFormat="1" applyFont="1" applyFill="1" applyBorder="1" applyAlignment="1" applyProtection="1">
      <alignment vertical="center"/>
    </xf>
    <xf numFmtId="177" fontId="9" fillId="0" borderId="15" xfId="7" applyNumberFormat="1" applyFont="1" applyFill="1" applyBorder="1" applyAlignment="1" applyProtection="1">
      <alignment vertical="center"/>
    </xf>
    <xf numFmtId="38" fontId="9" fillId="0" borderId="5" xfId="1" applyFont="1" applyBorder="1" applyAlignment="1" applyProtection="1">
      <alignment horizontal="right" vertical="center"/>
      <protection locked="0"/>
    </xf>
    <xf numFmtId="177" fontId="9" fillId="0" borderId="5" xfId="7" applyNumberFormat="1" applyFont="1" applyBorder="1" applyAlignment="1" applyProtection="1">
      <alignment vertical="center"/>
      <protection locked="0"/>
    </xf>
    <xf numFmtId="176" fontId="9" fillId="0" borderId="11" xfId="7" applyNumberFormat="1" applyFont="1" applyBorder="1" applyAlignment="1" applyProtection="1">
      <alignment vertical="center"/>
      <protection locked="0"/>
    </xf>
    <xf numFmtId="38" fontId="9" fillId="0" borderId="11" xfId="1" applyFont="1" applyBorder="1" applyAlignment="1" applyProtection="1">
      <alignment vertical="center"/>
      <protection locked="0"/>
    </xf>
    <xf numFmtId="38" fontId="9" fillId="0" borderId="0" xfId="1" applyFont="1" applyFill="1" applyBorder="1" applyAlignment="1" applyProtection="1">
      <alignment horizontal="right" vertical="center"/>
    </xf>
    <xf numFmtId="176" fontId="9" fillId="0" borderId="0" xfId="7" applyNumberFormat="1" applyFont="1" applyFill="1" applyBorder="1" applyAlignment="1" applyProtection="1">
      <alignment vertical="center"/>
    </xf>
    <xf numFmtId="3" fontId="9" fillId="0" borderId="0" xfId="7" applyNumberFormat="1" applyFont="1" applyBorder="1" applyAlignment="1" applyProtection="1">
      <alignment vertical="center"/>
      <protection locked="0"/>
    </xf>
    <xf numFmtId="176" fontId="9" fillId="0" borderId="0" xfId="7" applyNumberFormat="1" applyFont="1" applyBorder="1" applyAlignment="1" applyProtection="1">
      <alignment vertical="center"/>
      <protection locked="0"/>
    </xf>
    <xf numFmtId="179" fontId="9" fillId="0" borderId="5" xfId="7" applyNumberFormat="1" applyFont="1" applyFill="1" applyBorder="1" applyAlignment="1" applyProtection="1">
      <alignment vertical="center"/>
    </xf>
    <xf numFmtId="38" fontId="9" fillId="0" borderId="8" xfId="1" applyFont="1" applyFill="1" applyBorder="1" applyAlignment="1" applyProtection="1">
      <alignment vertical="center"/>
    </xf>
    <xf numFmtId="179" fontId="9" fillId="0" borderId="11" xfId="7" applyNumberFormat="1" applyFont="1" applyFill="1" applyBorder="1" applyAlignment="1" applyProtection="1">
      <alignment vertical="center"/>
    </xf>
    <xf numFmtId="38" fontId="9" fillId="0" borderId="11" xfId="1" applyFont="1" applyFill="1" applyBorder="1" applyAlignment="1" applyProtection="1">
      <alignment vertical="center"/>
    </xf>
    <xf numFmtId="176" fontId="9" fillId="0" borderId="6" xfId="7" applyNumberFormat="1" applyFont="1" applyBorder="1" applyAlignment="1" applyProtection="1">
      <alignment vertical="center"/>
      <protection locked="0"/>
    </xf>
    <xf numFmtId="176" fontId="9" fillId="0" borderId="24" xfId="7" applyNumberFormat="1" applyFont="1" applyFill="1" applyBorder="1" applyAlignment="1" applyProtection="1">
      <alignment vertical="center"/>
    </xf>
    <xf numFmtId="38" fontId="9" fillId="2" borderId="5" xfId="1" applyFont="1" applyFill="1" applyBorder="1" applyAlignment="1" applyProtection="1">
      <alignment horizontal="right" vertical="center"/>
      <protection locked="0"/>
    </xf>
    <xf numFmtId="38" fontId="9" fillId="2" borderId="6" xfId="1" applyFont="1" applyFill="1" applyBorder="1" applyAlignment="1" applyProtection="1">
      <alignment horizontal="right" vertical="center"/>
      <protection locked="0"/>
    </xf>
    <xf numFmtId="38" fontId="9" fillId="2" borderId="0" xfId="1" applyFont="1" applyFill="1" applyBorder="1" applyAlignment="1" applyProtection="1">
      <alignment horizontal="right" vertical="center"/>
      <protection locked="0"/>
    </xf>
    <xf numFmtId="38" fontId="9" fillId="2" borderId="12" xfId="1" applyFont="1" applyFill="1" applyBorder="1" applyAlignment="1" applyProtection="1">
      <alignment horizontal="right" vertical="center"/>
      <protection locked="0"/>
    </xf>
    <xf numFmtId="0" fontId="1" fillId="2" borderId="8" xfId="7" applyNumberFormat="1" applyFont="1" applyFill="1" applyBorder="1" applyAlignment="1" applyProtection="1">
      <alignment horizontal="right" vertical="center"/>
      <protection locked="0"/>
    </xf>
    <xf numFmtId="0" fontId="1" fillId="2" borderId="11" xfId="7" applyNumberFormat="1" applyFont="1" applyFill="1" applyBorder="1" applyAlignment="1" applyProtection="1">
      <alignment horizontal="right" vertical="center"/>
      <protection locked="0"/>
    </xf>
    <xf numFmtId="38" fontId="9" fillId="2" borderId="5" xfId="1" applyFont="1" applyFill="1" applyBorder="1" applyAlignment="1" applyProtection="1">
      <alignment vertical="center"/>
      <protection locked="0"/>
    </xf>
    <xf numFmtId="38" fontId="9" fillId="2" borderId="11" xfId="1" applyFont="1" applyFill="1" applyBorder="1" applyAlignment="1" applyProtection="1">
      <alignment vertical="center"/>
      <protection locked="0"/>
    </xf>
    <xf numFmtId="0" fontId="20" fillId="0" borderId="0" xfId="7" applyFont="1" applyFill="1" applyAlignment="1" applyProtection="1">
      <protection locked="0"/>
    </xf>
    <xf numFmtId="0" fontId="25" fillId="0" borderId="0" xfId="7" applyFont="1" applyFill="1" applyAlignment="1" applyProtection="1">
      <alignment vertical="center"/>
      <protection locked="0"/>
    </xf>
    <xf numFmtId="38" fontId="0" fillId="0" borderId="0" xfId="1" applyFont="1" applyFill="1" applyBorder="1" applyAlignment="1" applyProtection="1">
      <alignment horizontal="center" vertical="center"/>
      <protection locked="0"/>
    </xf>
    <xf numFmtId="38" fontId="0" fillId="0" borderId="0" xfId="1" applyFont="1" applyFill="1" applyBorder="1" applyAlignment="1" applyProtection="1">
      <alignment horizontal="right" vertical="center"/>
      <protection locked="0"/>
    </xf>
    <xf numFmtId="181" fontId="6" fillId="2" borderId="4" xfId="7" applyNumberFormat="1" applyFont="1" applyFill="1" applyBorder="1" applyAlignment="1" applyProtection="1">
      <alignment horizontal="right" vertical="center"/>
      <protection locked="0"/>
    </xf>
    <xf numFmtId="0" fontId="6" fillId="0" borderId="0" xfId="7" applyFont="1" applyFill="1" applyBorder="1" applyAlignment="1" applyProtection="1">
      <alignment horizontal="center" vertical="center"/>
      <protection locked="0"/>
    </xf>
    <xf numFmtId="0" fontId="1" fillId="3" borderId="0" xfId="9" applyFont="1" applyFill="1"/>
    <xf numFmtId="176" fontId="9" fillId="0" borderId="8" xfId="7" applyNumberFormat="1" applyFont="1" applyFill="1" applyBorder="1" applyAlignment="1" applyProtection="1">
      <alignment horizontal="right" vertical="center"/>
    </xf>
    <xf numFmtId="38" fontId="27" fillId="0" borderId="0" xfId="1" applyFont="1" applyFill="1" applyBorder="1" applyAlignment="1" applyProtection="1">
      <alignment vertical="center"/>
    </xf>
    <xf numFmtId="38" fontId="27" fillId="0" borderId="0" xfId="1" applyFont="1" applyFill="1" applyBorder="1" applyAlignment="1" applyProtection="1">
      <alignment vertical="center"/>
      <protection locked="0"/>
    </xf>
    <xf numFmtId="38" fontId="27" fillId="0" borderId="0" xfId="1" applyFont="1" applyBorder="1" applyAlignment="1" applyProtection="1">
      <alignment vertical="center"/>
      <protection locked="0"/>
    </xf>
    <xf numFmtId="176" fontId="11" fillId="0" borderId="4" xfId="7" applyNumberFormat="1" applyFont="1" applyFill="1" applyBorder="1" applyAlignment="1" applyProtection="1">
      <alignment vertical="center"/>
    </xf>
    <xf numFmtId="0" fontId="10" fillId="0" borderId="1" xfId="7" applyFont="1" applyFill="1" applyBorder="1" applyAlignment="1" applyProtection="1">
      <alignment horizontal="distributed" vertical="center"/>
      <protection locked="0"/>
    </xf>
    <xf numFmtId="0" fontId="22" fillId="0" borderId="3" xfId="8" applyFont="1" applyFill="1" applyBorder="1" applyAlignment="1">
      <alignment horizontal="distributed" vertical="center"/>
    </xf>
    <xf numFmtId="0" fontId="18" fillId="0" borderId="9" xfId="7" applyFont="1" applyFill="1" applyBorder="1" applyAlignment="1" applyProtection="1">
      <alignment horizontal="center" vertical="distributed" textRotation="255"/>
      <protection locked="0"/>
    </xf>
    <xf numFmtId="0" fontId="18" fillId="0" borderId="8" xfId="7" applyFont="1" applyFill="1" applyBorder="1" applyAlignment="1" applyProtection="1">
      <alignment horizontal="center" vertical="distributed" textRotation="255"/>
      <protection locked="0"/>
    </xf>
    <xf numFmtId="0" fontId="18" fillId="0" borderId="11" xfId="7" applyFont="1" applyFill="1" applyBorder="1" applyAlignment="1" applyProtection="1">
      <alignment horizontal="center" vertical="distributed" textRotation="255"/>
      <protection locked="0"/>
    </xf>
    <xf numFmtId="0" fontId="10" fillId="0" borderId="4" xfId="7" applyFont="1" applyFill="1" applyBorder="1" applyAlignment="1" applyProtection="1">
      <alignment horizontal="center" vertical="center"/>
      <protection locked="0"/>
    </xf>
    <xf numFmtId="0" fontId="10" fillId="0" borderId="5" xfId="7" applyFont="1" applyFill="1" applyBorder="1" applyAlignment="1" applyProtection="1">
      <alignment horizontal="center" vertical="center"/>
      <protection locked="0"/>
    </xf>
    <xf numFmtId="38" fontId="19" fillId="0" borderId="0" xfId="1" quotePrefix="1" applyFont="1" applyFill="1" applyAlignment="1">
      <alignment horizontal="center" vertical="center"/>
    </xf>
    <xf numFmtId="38" fontId="15" fillId="0" borderId="0" xfId="1" quotePrefix="1" applyFont="1" applyFill="1" applyBorder="1" applyAlignment="1">
      <alignment horizontal="center" vertical="center"/>
    </xf>
    <xf numFmtId="0" fontId="10" fillId="0" borderId="13" xfId="7" applyFont="1" applyFill="1" applyBorder="1" applyAlignment="1" applyProtection="1">
      <alignment horizontal="distributed" vertical="center"/>
      <protection locked="0"/>
    </xf>
    <xf numFmtId="0" fontId="22" fillId="0" borderId="7" xfId="8" applyFont="1" applyFill="1" applyBorder="1" applyAlignment="1">
      <alignment horizontal="distributed" vertical="center"/>
    </xf>
    <xf numFmtId="38" fontId="6" fillId="0" borderId="9" xfId="1" applyFont="1" applyFill="1" applyBorder="1" applyAlignment="1" applyProtection="1">
      <alignment horizontal="center" vertical="center"/>
      <protection locked="0"/>
    </xf>
    <xf numFmtId="38" fontId="6" fillId="0" borderId="8" xfId="1" applyFont="1" applyFill="1" applyBorder="1" applyAlignment="1" applyProtection="1">
      <alignment horizontal="center" vertical="center"/>
      <protection locked="0"/>
    </xf>
    <xf numFmtId="38" fontId="6" fillId="0" borderId="11" xfId="1" applyFont="1" applyFill="1" applyBorder="1" applyAlignment="1" applyProtection="1">
      <alignment horizontal="center" vertical="center"/>
      <protection locked="0"/>
    </xf>
    <xf numFmtId="0" fontId="10" fillId="0" borderId="4" xfId="7" applyFont="1" applyFill="1" applyBorder="1" applyAlignment="1" applyProtection="1">
      <alignment horizontal="distributed" vertical="center"/>
      <protection locked="0"/>
    </xf>
    <xf numFmtId="0" fontId="22" fillId="0" borderId="5" xfId="8" applyFont="1" applyFill="1" applyBorder="1" applyAlignment="1">
      <alignment horizontal="distributed" vertical="center"/>
    </xf>
    <xf numFmtId="0" fontId="10" fillId="0" borderId="4" xfId="7" applyFont="1" applyFill="1" applyBorder="1" applyAlignment="1" applyProtection="1">
      <alignment horizontal="distributed" vertical="distributed"/>
      <protection locked="0"/>
    </xf>
    <xf numFmtId="0" fontId="10" fillId="0" borderId="5" xfId="7" applyFont="1" applyFill="1" applyBorder="1" applyAlignment="1" applyProtection="1">
      <alignment horizontal="distributed" vertical="distributed"/>
      <protection locked="0"/>
    </xf>
    <xf numFmtId="0" fontId="10" fillId="0" borderId="1" xfId="7" applyFont="1" applyFill="1" applyBorder="1" applyAlignment="1" applyProtection="1">
      <alignment horizontal="left" vertical="distributed"/>
      <protection locked="0"/>
    </xf>
    <xf numFmtId="0" fontId="6" fillId="0" borderId="3" xfId="0" applyFont="1" applyBorder="1" applyAlignment="1">
      <alignment horizontal="left"/>
    </xf>
    <xf numFmtId="0" fontId="6" fillId="0" borderId="13" xfId="7" applyFont="1" applyFill="1" applyBorder="1" applyAlignment="1" applyProtection="1">
      <alignment horizontal="center" vertical="center"/>
      <protection locked="0"/>
    </xf>
    <xf numFmtId="0" fontId="6" fillId="0" borderId="7" xfId="7" applyFont="1" applyFill="1" applyBorder="1" applyAlignment="1" applyProtection="1">
      <alignment horizontal="center" vertical="center"/>
      <protection locked="0"/>
    </xf>
    <xf numFmtId="0" fontId="10" fillId="0" borderId="9" xfId="7" applyFont="1" applyFill="1" applyBorder="1" applyAlignment="1" applyProtection="1">
      <alignment horizontal="center" vertical="center" textRotation="255" shrinkToFit="1"/>
      <protection locked="0"/>
    </xf>
    <xf numFmtId="0" fontId="22" fillId="0" borderId="8" xfId="8" applyFont="1" applyFill="1" applyBorder="1" applyAlignment="1">
      <alignment horizontal="center" vertical="center" textRotation="255" shrinkToFit="1"/>
    </xf>
    <xf numFmtId="0" fontId="22" fillId="0" borderId="11" xfId="8" applyFont="1" applyFill="1" applyBorder="1" applyAlignment="1">
      <alignment horizontal="center" vertical="center" textRotation="255" shrinkToFit="1"/>
    </xf>
    <xf numFmtId="0" fontId="10" fillId="0" borderId="10" xfId="7" applyFont="1" applyFill="1" applyBorder="1" applyAlignment="1" applyProtection="1">
      <alignment horizontal="distributed" vertical="center"/>
      <protection locked="0"/>
    </xf>
    <xf numFmtId="0" fontId="22" fillId="0" borderId="6" xfId="8" applyFont="1" applyFill="1" applyBorder="1" applyAlignment="1">
      <alignment horizontal="distributed" vertical="center"/>
    </xf>
    <xf numFmtId="38" fontId="19" fillId="0" borderId="0" xfId="1" quotePrefix="1" applyFont="1" applyFill="1" applyBorder="1" applyAlignment="1">
      <alignment horizontal="center" vertical="center"/>
    </xf>
  </cellXfs>
  <cellStyles count="10">
    <cellStyle name="桁区切り" xfId="1" builtinId="6"/>
    <cellStyle name="桁区切り 2" xfId="2"/>
    <cellStyle name="桁区切り 3" xfId="3"/>
    <cellStyle name="通貨 2" xfId="4"/>
    <cellStyle name="標準" xfId="0" builtinId="0"/>
    <cellStyle name="標準 2" xfId="5"/>
    <cellStyle name="標準 3" xfId="6"/>
    <cellStyle name="標準_Ｓ01" xfId="7"/>
    <cellStyle name="標準_S１集計" xfId="8"/>
    <cellStyle name="標準_表紙・目次 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38100</xdr:rowOff>
    </xdr:from>
    <xdr:to>
      <xdr:col>3</xdr:col>
      <xdr:colOff>247650</xdr:colOff>
      <xdr:row>7</xdr:row>
      <xdr:rowOff>38100</xdr:rowOff>
    </xdr:to>
    <xdr:sp macro="" textlink="">
      <xdr:nvSpPr>
        <xdr:cNvPr id="46083" name="Line 1"/>
        <xdr:cNvSpPr>
          <a:spLocks noChangeShapeType="1"/>
        </xdr:cNvSpPr>
      </xdr:nvSpPr>
      <xdr:spPr bwMode="auto">
        <a:xfrm>
          <a:off x="219075" y="866775"/>
          <a:ext cx="1571625" cy="990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92</xdr:row>
      <xdr:rowOff>19050</xdr:rowOff>
    </xdr:from>
    <xdr:to>
      <xdr:col>4</xdr:col>
      <xdr:colOff>0</xdr:colOff>
      <xdr:row>96</xdr:row>
      <xdr:rowOff>0</xdr:rowOff>
    </xdr:to>
    <xdr:sp macro="" textlink="">
      <xdr:nvSpPr>
        <xdr:cNvPr id="46084" name="Line 2"/>
        <xdr:cNvSpPr>
          <a:spLocks noChangeShapeType="1"/>
        </xdr:cNvSpPr>
      </xdr:nvSpPr>
      <xdr:spPr bwMode="auto">
        <a:xfrm>
          <a:off x="190500" y="21717000"/>
          <a:ext cx="160972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49</xdr:row>
      <xdr:rowOff>38100</xdr:rowOff>
    </xdr:from>
    <xdr:to>
      <xdr:col>3</xdr:col>
      <xdr:colOff>247650</xdr:colOff>
      <xdr:row>52</xdr:row>
      <xdr:rowOff>238125</xdr:rowOff>
    </xdr:to>
    <xdr:sp macro="" textlink="">
      <xdr:nvSpPr>
        <xdr:cNvPr id="46085" name="Line 1"/>
        <xdr:cNvSpPr>
          <a:spLocks noChangeShapeType="1"/>
        </xdr:cNvSpPr>
      </xdr:nvSpPr>
      <xdr:spPr bwMode="auto">
        <a:xfrm>
          <a:off x="219075" y="12268200"/>
          <a:ext cx="1571625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4"/>
  <sheetViews>
    <sheetView topLeftCell="A13" zoomScaleNormal="100" workbookViewId="0">
      <selection activeCell="B27" sqref="B27"/>
    </sheetView>
  </sheetViews>
  <sheetFormatPr defaultRowHeight="13.5"/>
  <cols>
    <col min="1" max="1" width="9" style="1"/>
    <col min="2" max="2" width="75.625" style="1" customWidth="1"/>
    <col min="3" max="16384" width="9" style="1"/>
  </cols>
  <sheetData>
    <row r="1" spans="2:3" ht="72.75" customHeight="1">
      <c r="B1" s="118" t="s">
        <v>71</v>
      </c>
      <c r="C1" s="95"/>
    </row>
    <row r="2" spans="2:3" ht="16.5" customHeight="1">
      <c r="B2" s="119" t="s">
        <v>103</v>
      </c>
      <c r="C2" s="95"/>
    </row>
    <row r="3" spans="2:3" ht="16.5" customHeight="1">
      <c r="B3" s="95" t="s">
        <v>72</v>
      </c>
      <c r="C3" s="95">
        <v>1</v>
      </c>
    </row>
    <row r="4" spans="2:3" ht="16.5" customHeight="1">
      <c r="B4" s="95" t="s">
        <v>73</v>
      </c>
      <c r="C4" s="95">
        <v>4</v>
      </c>
    </row>
    <row r="5" spans="2:3" ht="16.5" customHeight="1">
      <c r="B5" s="120" t="s">
        <v>74</v>
      </c>
      <c r="C5" s="95">
        <v>6</v>
      </c>
    </row>
    <row r="6" spans="2:3" ht="16.5" customHeight="1">
      <c r="B6" s="120" t="s">
        <v>75</v>
      </c>
      <c r="C6" s="95">
        <v>7</v>
      </c>
    </row>
    <row r="7" spans="2:3" ht="16.5" customHeight="1">
      <c r="B7" s="95" t="s">
        <v>76</v>
      </c>
      <c r="C7" s="95">
        <v>8</v>
      </c>
    </row>
    <row r="8" spans="2:3" ht="16.5" customHeight="1">
      <c r="B8" s="95" t="s">
        <v>77</v>
      </c>
      <c r="C8" s="95">
        <v>9</v>
      </c>
    </row>
    <row r="9" spans="2:3" ht="16.5" customHeight="1">
      <c r="B9" s="95" t="s">
        <v>78</v>
      </c>
      <c r="C9" s="95">
        <v>10</v>
      </c>
    </row>
    <row r="10" spans="2:3" ht="16.5" customHeight="1">
      <c r="B10" s="95" t="s">
        <v>79</v>
      </c>
      <c r="C10" s="95">
        <v>11</v>
      </c>
    </row>
    <row r="11" spans="2:3" ht="16.5" customHeight="1">
      <c r="B11" s="120" t="s">
        <v>101</v>
      </c>
      <c r="C11" s="95">
        <v>12</v>
      </c>
    </row>
    <row r="12" spans="2:3" ht="16.5" customHeight="1">
      <c r="B12" s="120" t="s">
        <v>102</v>
      </c>
      <c r="C12" s="95">
        <v>13</v>
      </c>
    </row>
    <row r="13" spans="2:3" ht="16.5" customHeight="1">
      <c r="B13" s="120" t="s">
        <v>100</v>
      </c>
      <c r="C13" s="95">
        <v>14</v>
      </c>
    </row>
    <row r="14" spans="2:3" ht="16.5" customHeight="1">
      <c r="B14" s="95" t="s">
        <v>80</v>
      </c>
      <c r="C14" s="95">
        <v>15</v>
      </c>
    </row>
    <row r="15" spans="2:3" ht="16.5" customHeight="1">
      <c r="B15" s="95" t="s">
        <v>81</v>
      </c>
      <c r="C15" s="95">
        <v>16</v>
      </c>
    </row>
    <row r="16" spans="2:3" ht="16.5" customHeight="1">
      <c r="B16" s="95" t="s">
        <v>82</v>
      </c>
      <c r="C16" s="95">
        <v>17</v>
      </c>
    </row>
    <row r="17" spans="2:3" ht="16.5" customHeight="1">
      <c r="B17" s="95" t="s">
        <v>83</v>
      </c>
      <c r="C17" s="95">
        <v>18</v>
      </c>
    </row>
    <row r="18" spans="2:3" ht="16.5" customHeight="1">
      <c r="B18" s="95" t="s">
        <v>84</v>
      </c>
      <c r="C18" s="95">
        <v>19</v>
      </c>
    </row>
    <row r="19" spans="2:3" ht="16.5" customHeight="1">
      <c r="B19" s="120" t="s">
        <v>85</v>
      </c>
      <c r="C19" s="95">
        <v>20</v>
      </c>
    </row>
    <row r="20" spans="2:3" ht="16.5" customHeight="1">
      <c r="B20" s="95" t="s">
        <v>86</v>
      </c>
      <c r="C20" s="95">
        <v>21</v>
      </c>
    </row>
    <row r="21" spans="2:3" ht="16.5" customHeight="1">
      <c r="B21" s="95" t="s">
        <v>87</v>
      </c>
      <c r="C21" s="95">
        <v>22</v>
      </c>
    </row>
    <row r="22" spans="2:3" ht="16.5" customHeight="1">
      <c r="B22" s="95" t="s">
        <v>88</v>
      </c>
      <c r="C22" s="95">
        <v>23</v>
      </c>
    </row>
    <row r="23" spans="2:3" ht="16.5" customHeight="1">
      <c r="B23" s="95" t="s">
        <v>89</v>
      </c>
      <c r="C23" s="95">
        <v>24</v>
      </c>
    </row>
    <row r="24" spans="2:3" ht="16.5" customHeight="1">
      <c r="B24" s="95" t="s">
        <v>90</v>
      </c>
      <c r="C24" s="95">
        <v>25</v>
      </c>
    </row>
    <row r="25" spans="2:3" ht="16.5" customHeight="1">
      <c r="B25" s="120" t="s">
        <v>91</v>
      </c>
      <c r="C25" s="95">
        <v>27</v>
      </c>
    </row>
    <row r="26" spans="2:3" ht="16.5" customHeight="1">
      <c r="B26" s="95" t="s">
        <v>92</v>
      </c>
      <c r="C26" s="95">
        <v>29</v>
      </c>
    </row>
    <row r="27" spans="2:3" ht="16.5" customHeight="1">
      <c r="B27" s="239" t="s">
        <v>93</v>
      </c>
      <c r="C27" s="95">
        <v>30</v>
      </c>
    </row>
    <row r="28" spans="2:3" ht="16.5" customHeight="1">
      <c r="B28" s="95" t="s">
        <v>94</v>
      </c>
      <c r="C28" s="95">
        <v>31</v>
      </c>
    </row>
    <row r="29" spans="2:3" ht="16.5" customHeight="1">
      <c r="B29" s="95" t="s">
        <v>95</v>
      </c>
      <c r="C29" s="95">
        <v>32</v>
      </c>
    </row>
    <row r="30" spans="2:3" ht="16.5" customHeight="1">
      <c r="B30" s="95" t="s">
        <v>96</v>
      </c>
      <c r="C30" s="95">
        <v>33</v>
      </c>
    </row>
    <row r="31" spans="2:3" ht="16.5" customHeight="1">
      <c r="B31" s="120" t="s">
        <v>97</v>
      </c>
      <c r="C31" s="95">
        <v>34</v>
      </c>
    </row>
    <row r="32" spans="2:3" ht="3" customHeight="1">
      <c r="B32" s="95"/>
      <c r="C32" s="95"/>
    </row>
    <row r="33" spans="2:3" ht="18" customHeight="1">
      <c r="B33" s="119" t="s">
        <v>98</v>
      </c>
      <c r="C33" s="95">
        <v>35</v>
      </c>
    </row>
    <row r="34" spans="2:3" ht="14.25">
      <c r="B34" s="121"/>
      <c r="C34" s="95"/>
    </row>
  </sheetData>
  <phoneticPr fontId="12"/>
  <printOptions horizontalCentered="1"/>
  <pageMargins left="0.78740157480314965" right="0.78740157480314965" top="0.39370078740157483" bottom="0.19685039370078741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BI140"/>
  <sheetViews>
    <sheetView showZeros="0" tabSelected="1" view="pageBreakPreview" zoomScale="85" zoomScaleNormal="80" zoomScaleSheetLayoutView="85" zoomScalePageLayoutView="85" workbookViewId="0">
      <selection activeCell="F10" sqref="F10"/>
    </sheetView>
  </sheetViews>
  <sheetFormatPr defaultRowHeight="12"/>
  <cols>
    <col min="1" max="1" width="2.375" style="4" customWidth="1"/>
    <col min="2" max="2" width="2.875" style="123" customWidth="1"/>
    <col min="3" max="3" width="15" style="123" customWidth="1"/>
    <col min="4" max="4" width="3.375" style="123" customWidth="1"/>
    <col min="5" max="5" width="18.125" style="39" customWidth="1"/>
    <col min="6" max="6" width="19.625" style="4" customWidth="1"/>
    <col min="7" max="7" width="12.625" style="4" customWidth="1"/>
    <col min="8" max="8" width="9" style="4"/>
    <col min="9" max="9" width="19.375" style="4" customWidth="1"/>
    <col min="10" max="10" width="12.375" style="4" customWidth="1"/>
    <col min="11" max="11" width="9.375" style="4" customWidth="1"/>
    <col min="12" max="12" width="10.875" style="4" customWidth="1"/>
    <col min="13" max="13" width="8.375" style="4" customWidth="1"/>
    <col min="14" max="14" width="15.125" style="4" customWidth="1"/>
    <col min="15" max="15" width="10.125" style="4" customWidth="1"/>
    <col min="16" max="16" width="18.5" style="4" customWidth="1"/>
    <col min="17" max="17" width="11" style="4" customWidth="1"/>
    <col min="18" max="18" width="13.625" style="4" customWidth="1"/>
    <col min="19" max="19" width="7.625" style="4" customWidth="1"/>
    <col min="20" max="20" width="7.375" style="4" customWidth="1"/>
    <col min="21" max="21" width="7.125" style="4" customWidth="1"/>
    <col min="22" max="22" width="5.5" style="4" customWidth="1"/>
    <col min="23" max="24" width="18.625" style="58" customWidth="1"/>
    <col min="25" max="25" width="30.875" style="4" customWidth="1"/>
    <col min="26" max="16384" width="9" style="4"/>
  </cols>
  <sheetData>
    <row r="1" spans="2:35" s="2" customFormat="1" ht="25.5">
      <c r="C1" s="234"/>
      <c r="E1" s="99"/>
      <c r="W1" s="112"/>
      <c r="X1" s="112"/>
    </row>
    <row r="2" spans="2:35" s="3" customFormat="1" ht="30.75" customHeight="1">
      <c r="B2" s="3" t="s">
        <v>105</v>
      </c>
      <c r="C2" s="233"/>
      <c r="D2" s="122"/>
      <c r="E2" s="163"/>
      <c r="F2" s="122"/>
      <c r="U2" s="37" t="s">
        <v>44</v>
      </c>
      <c r="W2" s="113"/>
      <c r="X2" s="113"/>
    </row>
    <row r="3" spans="2:35" ht="9" customHeight="1">
      <c r="C3" s="4"/>
      <c r="D3" s="4"/>
      <c r="F3" s="4" t="s">
        <v>0</v>
      </c>
    </row>
    <row r="4" spans="2:35" s="10" customFormat="1" ht="20.100000000000001" customHeight="1">
      <c r="B4" s="5"/>
      <c r="C4" s="6" t="s">
        <v>48</v>
      </c>
      <c r="D4" s="7"/>
      <c r="E4" s="256" t="s">
        <v>99</v>
      </c>
      <c r="F4" s="8" t="s">
        <v>1</v>
      </c>
      <c r="G4" s="8"/>
      <c r="H4" s="9"/>
      <c r="I4" s="8" t="s">
        <v>2</v>
      </c>
      <c r="J4" s="8"/>
      <c r="K4" s="9"/>
      <c r="L4" s="8" t="s">
        <v>3</v>
      </c>
      <c r="M4" s="9"/>
      <c r="N4" s="8" t="s">
        <v>4</v>
      </c>
      <c r="O4" s="9"/>
      <c r="P4" s="8" t="s">
        <v>5</v>
      </c>
      <c r="Q4" s="9"/>
      <c r="R4" s="8" t="s">
        <v>6</v>
      </c>
      <c r="S4" s="9"/>
      <c r="T4" s="8" t="s">
        <v>7</v>
      </c>
      <c r="U4" s="9"/>
      <c r="W4" s="265" t="s">
        <v>104</v>
      </c>
      <c r="X4" s="266"/>
    </row>
    <row r="5" spans="2:35" s="10" customFormat="1" ht="20.100000000000001" customHeight="1">
      <c r="B5" s="11"/>
      <c r="C5" s="12"/>
      <c r="D5" s="13"/>
      <c r="E5" s="257"/>
      <c r="F5" s="14" t="s">
        <v>42</v>
      </c>
      <c r="G5" s="49" t="s">
        <v>43</v>
      </c>
      <c r="H5" s="50" t="s">
        <v>8</v>
      </c>
      <c r="I5" s="14" t="s">
        <v>42</v>
      </c>
      <c r="J5" s="15" t="s">
        <v>43</v>
      </c>
      <c r="K5" s="14" t="s">
        <v>8</v>
      </c>
      <c r="L5" s="14" t="s">
        <v>42</v>
      </c>
      <c r="M5" s="15" t="s">
        <v>43</v>
      </c>
      <c r="N5" s="14" t="s">
        <v>42</v>
      </c>
      <c r="O5" s="15" t="s">
        <v>43</v>
      </c>
      <c r="P5" s="14" t="s">
        <v>42</v>
      </c>
      <c r="Q5" s="15" t="s">
        <v>43</v>
      </c>
      <c r="R5" s="14" t="s">
        <v>42</v>
      </c>
      <c r="S5" s="15" t="s">
        <v>43</v>
      </c>
      <c r="T5" s="14" t="s">
        <v>9</v>
      </c>
      <c r="U5" s="14" t="s">
        <v>10</v>
      </c>
      <c r="W5" s="114" t="s">
        <v>46</v>
      </c>
      <c r="X5" s="114" t="s">
        <v>47</v>
      </c>
    </row>
    <row r="6" spans="2:35" s="10" customFormat="1" ht="20.100000000000001" customHeight="1">
      <c r="B6" s="11"/>
      <c r="C6" s="12"/>
      <c r="D6" s="13"/>
      <c r="E6" s="257"/>
      <c r="F6" s="16"/>
      <c r="G6" s="47"/>
      <c r="H6" s="51" t="s">
        <v>11</v>
      </c>
      <c r="I6" s="57"/>
      <c r="J6" s="57"/>
      <c r="K6" s="16" t="s">
        <v>11</v>
      </c>
      <c r="L6" s="16"/>
      <c r="M6" s="16"/>
      <c r="N6" s="16"/>
      <c r="O6" s="16"/>
      <c r="P6" s="16"/>
      <c r="Q6" s="16"/>
      <c r="R6" s="16"/>
      <c r="S6" s="16"/>
      <c r="T6" s="17"/>
      <c r="U6" s="17"/>
      <c r="W6" s="115"/>
      <c r="X6" s="115"/>
    </row>
    <row r="7" spans="2:35" s="10" customFormat="1" ht="20.100000000000001" customHeight="1">
      <c r="B7" s="11" t="s">
        <v>12</v>
      </c>
      <c r="C7" s="12"/>
      <c r="D7" s="13"/>
      <c r="E7" s="258"/>
      <c r="F7" s="41" t="s">
        <v>13</v>
      </c>
      <c r="G7" s="54" t="s">
        <v>14</v>
      </c>
      <c r="H7" s="55" t="s">
        <v>15</v>
      </c>
      <c r="I7" s="41" t="s">
        <v>13</v>
      </c>
      <c r="J7" s="41" t="s">
        <v>14</v>
      </c>
      <c r="K7" s="55" t="s">
        <v>15</v>
      </c>
      <c r="L7" s="41" t="s">
        <v>13</v>
      </c>
      <c r="M7" s="41" t="s">
        <v>14</v>
      </c>
      <c r="N7" s="41" t="s">
        <v>13</v>
      </c>
      <c r="O7" s="41" t="s">
        <v>14</v>
      </c>
      <c r="P7" s="41" t="s">
        <v>13</v>
      </c>
      <c r="Q7" s="41" t="s">
        <v>14</v>
      </c>
      <c r="R7" s="41" t="s">
        <v>13</v>
      </c>
      <c r="S7" s="41" t="s">
        <v>14</v>
      </c>
      <c r="T7" s="41" t="s">
        <v>16</v>
      </c>
      <c r="U7" s="56" t="s">
        <v>16</v>
      </c>
      <c r="W7" s="116" t="s">
        <v>45</v>
      </c>
      <c r="X7" s="116" t="s">
        <v>45</v>
      </c>
    </row>
    <row r="8" spans="2:35" s="21" customFormat="1" ht="20.100000000000001" customHeight="1">
      <c r="B8" s="124"/>
      <c r="C8" s="125"/>
      <c r="D8" s="126" t="s">
        <v>17</v>
      </c>
      <c r="E8" s="100">
        <f>E11+E14+E15</f>
        <v>70665207000</v>
      </c>
      <c r="F8" s="20">
        <v>71616736915</v>
      </c>
      <c r="G8" s="42">
        <v>2542678</v>
      </c>
      <c r="H8" s="171">
        <v>98.869635916273438</v>
      </c>
      <c r="I8" s="20">
        <v>70991666283</v>
      </c>
      <c r="J8" s="20">
        <v>2486879</v>
      </c>
      <c r="K8" s="171">
        <v>99.005297695880003</v>
      </c>
      <c r="L8" s="20">
        <v>0</v>
      </c>
      <c r="M8" s="20">
        <v>0</v>
      </c>
      <c r="N8" s="20">
        <v>3863517</v>
      </c>
      <c r="O8" s="42">
        <v>462</v>
      </c>
      <c r="P8" s="172">
        <v>621207115</v>
      </c>
      <c r="Q8" s="173">
        <v>55337</v>
      </c>
      <c r="R8" s="20">
        <v>0</v>
      </c>
      <c r="S8" s="42">
        <v>0</v>
      </c>
      <c r="T8" s="171">
        <v>99.1</v>
      </c>
      <c r="U8" s="171">
        <v>98.991371529570046</v>
      </c>
      <c r="V8" s="4"/>
      <c r="W8" s="241">
        <v>72435522040</v>
      </c>
      <c r="X8" s="117">
        <v>71704916742</v>
      </c>
      <c r="Y8" s="4"/>
      <c r="Z8" s="4"/>
      <c r="AA8" s="4"/>
      <c r="AB8" s="4"/>
      <c r="AC8" s="4"/>
      <c r="AD8" s="4"/>
      <c r="AE8" s="4"/>
      <c r="AF8" s="4"/>
      <c r="AG8" s="4"/>
      <c r="AH8" s="4"/>
      <c r="AI8" s="4"/>
    </row>
    <row r="9" spans="2:35" s="21" customFormat="1" ht="20.100000000000001" customHeight="1">
      <c r="B9" s="127" t="s">
        <v>18</v>
      </c>
      <c r="C9" s="128" t="s">
        <v>49</v>
      </c>
      <c r="D9" s="129" t="s">
        <v>19</v>
      </c>
      <c r="E9" s="101">
        <f>E12</f>
        <v>726337000</v>
      </c>
      <c r="F9" s="22">
        <v>2096588236</v>
      </c>
      <c r="G9" s="33">
        <v>191878</v>
      </c>
      <c r="H9" s="174">
        <v>88.369317379234573</v>
      </c>
      <c r="I9" s="22">
        <v>740316785</v>
      </c>
      <c r="J9" s="22">
        <v>62597</v>
      </c>
      <c r="K9" s="174">
        <v>93.667008900924813</v>
      </c>
      <c r="L9" s="22">
        <v>0</v>
      </c>
      <c r="M9" s="22">
        <v>0</v>
      </c>
      <c r="N9" s="22">
        <v>166456261</v>
      </c>
      <c r="O9" s="33">
        <v>15323</v>
      </c>
      <c r="P9" s="169">
        <v>1189815190</v>
      </c>
      <c r="Q9" s="175">
        <v>113958</v>
      </c>
      <c r="R9" s="33">
        <v>0</v>
      </c>
      <c r="S9" s="64">
        <v>0</v>
      </c>
      <c r="T9" s="174">
        <v>35.299999999999997</v>
      </c>
      <c r="U9" s="174">
        <v>33.313426100368773</v>
      </c>
      <c r="V9" s="4"/>
      <c r="W9" s="241">
        <v>2372529627</v>
      </c>
      <c r="X9" s="117">
        <v>790370904</v>
      </c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  <row r="10" spans="2:35" s="21" customFormat="1" ht="20.100000000000001" customHeight="1">
      <c r="B10" s="127"/>
      <c r="C10" s="128"/>
      <c r="D10" s="129" t="s">
        <v>20</v>
      </c>
      <c r="E10" s="101">
        <f>SUM(E8:E9)</f>
        <v>71391544000</v>
      </c>
      <c r="F10" s="24">
        <v>73713325151</v>
      </c>
      <c r="G10" s="44">
        <v>2734556</v>
      </c>
      <c r="H10" s="224">
        <v>98.53661939910819</v>
      </c>
      <c r="I10" s="24">
        <v>71731983068</v>
      </c>
      <c r="J10" s="24">
        <v>2549476</v>
      </c>
      <c r="K10" s="177">
        <v>98.947097662778745</v>
      </c>
      <c r="L10" s="24">
        <v>0</v>
      </c>
      <c r="M10" s="24">
        <v>0</v>
      </c>
      <c r="N10" s="24">
        <v>170319778</v>
      </c>
      <c r="O10" s="44">
        <v>15785</v>
      </c>
      <c r="P10" s="178">
        <v>1811022305</v>
      </c>
      <c r="Q10" s="179">
        <v>169295</v>
      </c>
      <c r="R10" s="180">
        <v>0</v>
      </c>
      <c r="S10" s="181">
        <v>0</v>
      </c>
      <c r="T10" s="177">
        <v>97.3</v>
      </c>
      <c r="U10" s="177">
        <v>96.908402278280121</v>
      </c>
      <c r="V10" s="23"/>
      <c r="W10" s="241">
        <v>74808051667</v>
      </c>
      <c r="X10" s="90">
        <v>72495287646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</row>
    <row r="11" spans="2:35" s="21" customFormat="1" ht="20.100000000000001" customHeight="1">
      <c r="B11" s="127"/>
      <c r="C11" s="130"/>
      <c r="D11" s="126" t="s">
        <v>17</v>
      </c>
      <c r="E11" s="182">
        <v>67839264000</v>
      </c>
      <c r="F11" s="183">
        <v>68790794687</v>
      </c>
      <c r="G11" s="184">
        <v>2534596</v>
      </c>
      <c r="H11" s="174">
        <v>100.34427792154051</v>
      </c>
      <c r="I11" s="185">
        <v>68165724055</v>
      </c>
      <c r="J11" s="183">
        <v>2478797</v>
      </c>
      <c r="K11" s="174">
        <v>100.50358687887298</v>
      </c>
      <c r="L11" s="183"/>
      <c r="M11" s="183"/>
      <c r="N11" s="185">
        <f>N8-N16</f>
        <v>3863517</v>
      </c>
      <c r="O11" s="184">
        <f>O8-O16</f>
        <v>462</v>
      </c>
      <c r="P11" s="169">
        <f>P8-P16</f>
        <v>621207115</v>
      </c>
      <c r="Q11" s="175">
        <f>Q8-Q16</f>
        <v>55337</v>
      </c>
      <c r="R11" s="44"/>
      <c r="S11" s="169"/>
      <c r="T11" s="174">
        <v>99.091345528360179</v>
      </c>
      <c r="U11" s="186">
        <v>98.934275124934473</v>
      </c>
      <c r="V11" s="23"/>
      <c r="W11" s="241">
        <v>68554775730</v>
      </c>
      <c r="X11" s="90">
        <v>67824170432</v>
      </c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2:35" s="21" customFormat="1" ht="20.100000000000001" customHeight="1">
      <c r="B12" s="127"/>
      <c r="C12" s="131" t="s">
        <v>50</v>
      </c>
      <c r="D12" s="129" t="s">
        <v>19</v>
      </c>
      <c r="E12" s="187">
        <v>726337000</v>
      </c>
      <c r="F12" s="175">
        <v>2096588236</v>
      </c>
      <c r="G12" s="169">
        <v>191878</v>
      </c>
      <c r="H12" s="174">
        <v>88.369317379234573</v>
      </c>
      <c r="I12" s="24">
        <v>740316785</v>
      </c>
      <c r="J12" s="175">
        <v>62597</v>
      </c>
      <c r="K12" s="174">
        <v>93.667008900924813</v>
      </c>
      <c r="L12" s="175"/>
      <c r="M12" s="175"/>
      <c r="N12" s="24">
        <f>N9</f>
        <v>166456261</v>
      </c>
      <c r="O12" s="169">
        <f>O9</f>
        <v>15323</v>
      </c>
      <c r="P12" s="169">
        <f>P9</f>
        <v>1189815190</v>
      </c>
      <c r="Q12" s="175">
        <f>Q9</f>
        <v>113958</v>
      </c>
      <c r="R12" s="44"/>
      <c r="S12" s="169"/>
      <c r="T12" s="174">
        <v>35.310547502280272</v>
      </c>
      <c r="U12" s="186">
        <v>33.313426100368773</v>
      </c>
      <c r="V12" s="23"/>
      <c r="W12" s="241">
        <v>2372529627</v>
      </c>
      <c r="X12" s="90">
        <v>790370904</v>
      </c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2:35" s="21" customFormat="1" ht="20.100000000000001" customHeight="1">
      <c r="B13" s="127"/>
      <c r="C13" s="132"/>
      <c r="D13" s="129" t="s">
        <v>20</v>
      </c>
      <c r="E13" s="188">
        <f>SUM(E11:E12)</f>
        <v>68565601000</v>
      </c>
      <c r="F13" s="179">
        <f>F10-F16</f>
        <v>70887382923</v>
      </c>
      <c r="G13" s="181">
        <v>2726474</v>
      </c>
      <c r="H13" s="177">
        <v>99.943713589852237</v>
      </c>
      <c r="I13" s="189">
        <f>I10-I16</f>
        <v>68906040840</v>
      </c>
      <c r="J13" s="179">
        <v>2541394</v>
      </c>
      <c r="K13" s="177">
        <v>100.4248363369108</v>
      </c>
      <c r="L13" s="179"/>
      <c r="M13" s="179"/>
      <c r="N13" s="189">
        <f>N10-N16</f>
        <v>170319778</v>
      </c>
      <c r="O13" s="181">
        <f>O10-O16</f>
        <v>15785</v>
      </c>
      <c r="P13" s="181">
        <f>P10-P16</f>
        <v>1811022305</v>
      </c>
      <c r="Q13" s="179">
        <f>Q10-Q16</f>
        <v>169295</v>
      </c>
      <c r="R13" s="189"/>
      <c r="S13" s="181"/>
      <c r="T13" s="177">
        <v>97.204943952928559</v>
      </c>
      <c r="U13" s="190">
        <v>96.739247304886149</v>
      </c>
      <c r="V13" s="23"/>
      <c r="W13" s="241">
        <v>70927305357</v>
      </c>
      <c r="X13" s="90">
        <v>68614541336</v>
      </c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spans="2:35" s="21" customFormat="1" ht="20.100000000000001" customHeight="1">
      <c r="B14" s="127"/>
      <c r="C14" s="131" t="s">
        <v>51</v>
      </c>
      <c r="D14" s="126" t="s">
        <v>17</v>
      </c>
      <c r="E14" s="101">
        <v>1537480000</v>
      </c>
      <c r="F14" s="24">
        <v>1537479546</v>
      </c>
      <c r="G14" s="44">
        <v>7721</v>
      </c>
      <c r="H14" s="174">
        <v>82.664362084422166</v>
      </c>
      <c r="I14" s="24">
        <v>1537479546</v>
      </c>
      <c r="J14" s="24">
        <v>7721</v>
      </c>
      <c r="K14" s="174">
        <v>82.664362084422166</v>
      </c>
      <c r="L14" s="24"/>
      <c r="M14" s="24"/>
      <c r="N14" s="24"/>
      <c r="O14" s="44"/>
      <c r="P14" s="175">
        <v>0</v>
      </c>
      <c r="Q14" s="175">
        <v>0</v>
      </c>
      <c r="R14" s="44"/>
      <c r="S14" s="169"/>
      <c r="T14" s="174">
        <v>100</v>
      </c>
      <c r="U14" s="186">
        <v>100</v>
      </c>
      <c r="V14" s="23"/>
      <c r="W14" s="241">
        <v>1859906140</v>
      </c>
      <c r="X14" s="90">
        <v>1859906140</v>
      </c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2:35" s="21" customFormat="1" ht="20.100000000000001" customHeight="1">
      <c r="B15" s="127"/>
      <c r="C15" s="131" t="s">
        <v>52</v>
      </c>
      <c r="D15" s="129" t="s">
        <v>39</v>
      </c>
      <c r="E15" s="101">
        <v>1288463000</v>
      </c>
      <c r="F15" s="24">
        <v>1288462682</v>
      </c>
      <c r="G15" s="44">
        <v>358</v>
      </c>
      <c r="H15" s="174">
        <v>63.758762376541632</v>
      </c>
      <c r="I15" s="24">
        <v>1288462682</v>
      </c>
      <c r="J15" s="24">
        <v>358</v>
      </c>
      <c r="K15" s="174">
        <v>63.758762376541632</v>
      </c>
      <c r="L15" s="24"/>
      <c r="M15" s="24"/>
      <c r="N15" s="24"/>
      <c r="O15" s="44"/>
      <c r="P15" s="175">
        <v>0</v>
      </c>
      <c r="Q15" s="175">
        <v>0</v>
      </c>
      <c r="R15" s="44"/>
      <c r="S15" s="169"/>
      <c r="T15" s="174">
        <v>100</v>
      </c>
      <c r="U15" s="186">
        <v>100</v>
      </c>
      <c r="V15" s="23"/>
      <c r="W15" s="241">
        <v>2020840170</v>
      </c>
      <c r="X15" s="90">
        <v>2020840170</v>
      </c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2:35" s="21" customFormat="1" ht="20.100000000000001" customHeight="1">
      <c r="B16" s="127" t="s">
        <v>22</v>
      </c>
      <c r="C16" s="128"/>
      <c r="D16" s="129" t="s">
        <v>20</v>
      </c>
      <c r="E16" s="101">
        <f>SUM(E14:E15)</f>
        <v>2825943000</v>
      </c>
      <c r="F16" s="24">
        <v>2825942228</v>
      </c>
      <c r="G16" s="44">
        <v>8079</v>
      </c>
      <c r="H16" s="176">
        <v>72.819555885888349</v>
      </c>
      <c r="I16" s="24">
        <v>2825942228</v>
      </c>
      <c r="J16" s="24">
        <v>8079</v>
      </c>
      <c r="K16" s="176">
        <v>72.819555885888349</v>
      </c>
      <c r="L16" s="24">
        <v>0</v>
      </c>
      <c r="M16" s="24">
        <v>0</v>
      </c>
      <c r="N16" s="24">
        <v>0</v>
      </c>
      <c r="O16" s="44">
        <v>0</v>
      </c>
      <c r="P16" s="62">
        <v>0</v>
      </c>
      <c r="Q16" s="62">
        <v>0</v>
      </c>
      <c r="R16" s="62">
        <v>0</v>
      </c>
      <c r="S16" s="169">
        <v>0</v>
      </c>
      <c r="T16" s="176">
        <v>100</v>
      </c>
      <c r="U16" s="190">
        <v>100</v>
      </c>
      <c r="V16" s="23"/>
      <c r="W16" s="242">
        <v>3880746310</v>
      </c>
      <c r="X16" s="58">
        <v>3880746310</v>
      </c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spans="2:35" s="21" customFormat="1" ht="20.100000000000001" customHeight="1">
      <c r="B17" s="127"/>
      <c r="C17" s="133"/>
      <c r="D17" s="126" t="s">
        <v>17</v>
      </c>
      <c r="E17" s="100">
        <v>9428735000</v>
      </c>
      <c r="F17" s="25">
        <v>9453110600</v>
      </c>
      <c r="G17" s="32">
        <v>66593</v>
      </c>
      <c r="H17" s="171">
        <v>107.98548394157095</v>
      </c>
      <c r="I17" s="25">
        <v>9444988108</v>
      </c>
      <c r="J17" s="25">
        <v>66287</v>
      </c>
      <c r="K17" s="174">
        <v>108.06612698365747</v>
      </c>
      <c r="L17" s="25">
        <v>92900</v>
      </c>
      <c r="M17" s="25">
        <v>6</v>
      </c>
      <c r="N17" s="25">
        <v>0</v>
      </c>
      <c r="O17" s="32">
        <v>0</v>
      </c>
      <c r="P17" s="172">
        <v>8122492</v>
      </c>
      <c r="Q17" s="173">
        <v>306</v>
      </c>
      <c r="R17" s="31">
        <v>0</v>
      </c>
      <c r="S17" s="60">
        <v>0</v>
      </c>
      <c r="T17" s="174">
        <v>99.9</v>
      </c>
      <c r="U17" s="171">
        <v>99.839516314310416</v>
      </c>
      <c r="V17" s="4"/>
      <c r="W17" s="242">
        <v>8754056800</v>
      </c>
      <c r="X17" s="58">
        <v>8740007967</v>
      </c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 spans="2:35" s="21" customFormat="1" ht="20.100000000000001" customHeight="1">
      <c r="B18" s="127"/>
      <c r="C18" s="128" t="s">
        <v>21</v>
      </c>
      <c r="D18" s="129" t="s">
        <v>19</v>
      </c>
      <c r="E18" s="101">
        <v>8032000</v>
      </c>
      <c r="F18" s="26">
        <v>28798712</v>
      </c>
      <c r="G18" s="31">
        <v>723</v>
      </c>
      <c r="H18" s="174">
        <v>98.904528408986309</v>
      </c>
      <c r="I18" s="26">
        <v>8919508</v>
      </c>
      <c r="J18" s="26">
        <v>283</v>
      </c>
      <c r="K18" s="174">
        <v>87.811945268875419</v>
      </c>
      <c r="L18" s="26">
        <v>21000</v>
      </c>
      <c r="M18" s="26">
        <v>1</v>
      </c>
      <c r="N18" s="26">
        <v>4535015</v>
      </c>
      <c r="O18" s="31">
        <v>156</v>
      </c>
      <c r="P18" s="169">
        <v>15344189</v>
      </c>
      <c r="Q18" s="175">
        <v>284</v>
      </c>
      <c r="R18" s="31">
        <v>0</v>
      </c>
      <c r="S18" s="35">
        <v>0</v>
      </c>
      <c r="T18" s="174">
        <v>31</v>
      </c>
      <c r="U18" s="174">
        <v>34.884332162635992</v>
      </c>
      <c r="V18" s="4"/>
      <c r="W18" s="241">
        <v>29117688</v>
      </c>
      <c r="X18" s="90">
        <v>10157511</v>
      </c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spans="2:35" s="21" customFormat="1" ht="20.100000000000001" customHeight="1">
      <c r="B19" s="127"/>
      <c r="C19" s="128"/>
      <c r="D19" s="129" t="s">
        <v>20</v>
      </c>
      <c r="E19" s="101">
        <f>SUM(E17:E18)</f>
        <v>9436767000</v>
      </c>
      <c r="F19" s="24">
        <v>9481909312</v>
      </c>
      <c r="G19" s="44">
        <v>67316</v>
      </c>
      <c r="H19" s="176">
        <v>107.95537905975392</v>
      </c>
      <c r="I19" s="24">
        <v>9453907616</v>
      </c>
      <c r="J19" s="24">
        <v>66570</v>
      </c>
      <c r="K19" s="176">
        <v>108.04261519132838</v>
      </c>
      <c r="L19" s="24">
        <v>113900</v>
      </c>
      <c r="M19" s="24">
        <v>7</v>
      </c>
      <c r="N19" s="24">
        <v>4535015</v>
      </c>
      <c r="O19" s="44">
        <v>156</v>
      </c>
      <c r="P19" s="191">
        <v>23466681</v>
      </c>
      <c r="Q19" s="62">
        <v>590</v>
      </c>
      <c r="R19" s="27">
        <v>0</v>
      </c>
      <c r="S19" s="175">
        <v>0</v>
      </c>
      <c r="T19" s="176">
        <v>99.7</v>
      </c>
      <c r="U19" s="177">
        <v>99.624179047733847</v>
      </c>
      <c r="V19" s="23"/>
      <c r="W19" s="242">
        <v>8783174488</v>
      </c>
      <c r="X19" s="58">
        <v>8750165478</v>
      </c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2:35" s="21" customFormat="1" ht="20.100000000000001" customHeight="1">
      <c r="B20" s="127"/>
      <c r="C20" s="133"/>
      <c r="D20" s="126" t="s">
        <v>17</v>
      </c>
      <c r="E20" s="100">
        <v>820955000</v>
      </c>
      <c r="F20" s="25">
        <v>820954965</v>
      </c>
      <c r="G20" s="32">
        <v>10917</v>
      </c>
      <c r="H20" s="171">
        <v>96.320108379089504</v>
      </c>
      <c r="I20" s="25">
        <v>820954965</v>
      </c>
      <c r="J20" s="25">
        <v>10917</v>
      </c>
      <c r="K20" s="174">
        <v>96.320108379089504</v>
      </c>
      <c r="L20" s="25">
        <v>0</v>
      </c>
      <c r="M20" s="25">
        <v>0</v>
      </c>
      <c r="N20" s="25">
        <v>0</v>
      </c>
      <c r="O20" s="32">
        <v>0</v>
      </c>
      <c r="P20" s="169">
        <v>0</v>
      </c>
      <c r="Q20" s="175">
        <v>0</v>
      </c>
      <c r="R20" s="31">
        <v>0</v>
      </c>
      <c r="S20" s="60">
        <v>0</v>
      </c>
      <c r="T20" s="171">
        <v>100</v>
      </c>
      <c r="U20" s="171">
        <v>100</v>
      </c>
      <c r="V20" s="4"/>
      <c r="W20" s="242">
        <v>852319395</v>
      </c>
      <c r="X20" s="58">
        <v>852319395</v>
      </c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</row>
    <row r="21" spans="2:35" s="21" customFormat="1" ht="20.100000000000001" customHeight="1">
      <c r="B21" s="127"/>
      <c r="C21" s="128" t="s">
        <v>23</v>
      </c>
      <c r="D21" s="129" t="s">
        <v>19</v>
      </c>
      <c r="E21" s="101"/>
      <c r="F21" s="26">
        <v>0</v>
      </c>
      <c r="G21" s="31">
        <v>0</v>
      </c>
      <c r="H21" s="174"/>
      <c r="I21" s="26">
        <v>0</v>
      </c>
      <c r="J21" s="26"/>
      <c r="K21" s="174"/>
      <c r="L21" s="26">
        <v>0</v>
      </c>
      <c r="M21" s="26">
        <v>0</v>
      </c>
      <c r="N21" s="26">
        <v>0</v>
      </c>
      <c r="O21" s="31">
        <v>0</v>
      </c>
      <c r="P21" s="169">
        <v>0</v>
      </c>
      <c r="Q21" s="175">
        <v>0</v>
      </c>
      <c r="R21" s="31"/>
      <c r="S21" s="35">
        <v>0</v>
      </c>
      <c r="T21" s="174"/>
      <c r="U21" s="174" t="s">
        <v>70</v>
      </c>
      <c r="V21" s="4"/>
      <c r="W21" s="241"/>
      <c r="X21" s="90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2:35" s="21" customFormat="1" ht="20.100000000000001" customHeight="1">
      <c r="B22" s="127"/>
      <c r="C22" s="128"/>
      <c r="D22" s="134" t="s">
        <v>20</v>
      </c>
      <c r="E22" s="101">
        <f>SUM(E20:E21)</f>
        <v>820955000</v>
      </c>
      <c r="F22" s="24">
        <v>820954965</v>
      </c>
      <c r="G22" s="44">
        <v>10917</v>
      </c>
      <c r="H22" s="176">
        <v>96.320108379089504</v>
      </c>
      <c r="I22" s="24">
        <v>820954965</v>
      </c>
      <c r="J22" s="24">
        <v>10917</v>
      </c>
      <c r="K22" s="176">
        <v>96.320108379089504</v>
      </c>
      <c r="L22" s="24">
        <v>0</v>
      </c>
      <c r="M22" s="24">
        <v>0</v>
      </c>
      <c r="N22" s="24">
        <v>0</v>
      </c>
      <c r="O22" s="44">
        <v>0</v>
      </c>
      <c r="P22" s="191">
        <v>0</v>
      </c>
      <c r="Q22" s="62">
        <v>0</v>
      </c>
      <c r="R22" s="44">
        <v>0</v>
      </c>
      <c r="S22" s="175">
        <v>0</v>
      </c>
      <c r="T22" s="176">
        <v>100</v>
      </c>
      <c r="U22" s="177">
        <v>100</v>
      </c>
      <c r="V22" s="23"/>
      <c r="W22" s="241">
        <v>852319395</v>
      </c>
      <c r="X22" s="90">
        <v>852319395</v>
      </c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</row>
    <row r="23" spans="2:35" s="21" customFormat="1" ht="20.100000000000001" customHeight="1">
      <c r="B23" s="127"/>
      <c r="C23" s="133"/>
      <c r="D23" s="135" t="s">
        <v>17</v>
      </c>
      <c r="E23" s="192">
        <f>SUM(E8,E17,E20)</f>
        <v>80914897000</v>
      </c>
      <c r="F23" s="173">
        <v>81890802480</v>
      </c>
      <c r="G23" s="172">
        <v>2620185</v>
      </c>
      <c r="H23" s="171">
        <v>99.8</v>
      </c>
      <c r="I23" s="193">
        <v>81257609356</v>
      </c>
      <c r="J23" s="173">
        <v>2564080</v>
      </c>
      <c r="K23" s="174">
        <v>100</v>
      </c>
      <c r="L23" s="173">
        <v>92900</v>
      </c>
      <c r="M23" s="173">
        <v>6</v>
      </c>
      <c r="N23" s="173">
        <v>3863517</v>
      </c>
      <c r="O23" s="172">
        <v>462</v>
      </c>
      <c r="P23" s="169">
        <v>629329607</v>
      </c>
      <c r="Q23" s="175">
        <v>55643</v>
      </c>
      <c r="R23" s="194">
        <v>0</v>
      </c>
      <c r="S23" s="173">
        <v>0</v>
      </c>
      <c r="T23" s="171">
        <v>99.226783588847297</v>
      </c>
      <c r="U23" s="171">
        <v>99.092348974097334</v>
      </c>
      <c r="V23" s="23"/>
      <c r="W23" s="241">
        <v>82041898235</v>
      </c>
      <c r="X23" s="90">
        <v>81297244104</v>
      </c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</row>
    <row r="24" spans="2:35" s="21" customFormat="1" ht="20.100000000000001" customHeight="1">
      <c r="B24" s="127" t="s">
        <v>24</v>
      </c>
      <c r="C24" s="128" t="s">
        <v>20</v>
      </c>
      <c r="D24" s="136" t="s">
        <v>19</v>
      </c>
      <c r="E24" s="187">
        <f>SUM(E9,E18,E21)</f>
        <v>734369000</v>
      </c>
      <c r="F24" s="175">
        <v>2125386948</v>
      </c>
      <c r="G24" s="169">
        <v>192601</v>
      </c>
      <c r="H24" s="174">
        <v>88.5</v>
      </c>
      <c r="I24" s="175">
        <v>749236293</v>
      </c>
      <c r="J24" s="175">
        <v>62880</v>
      </c>
      <c r="K24" s="174">
        <v>93.6</v>
      </c>
      <c r="L24" s="175">
        <v>21000</v>
      </c>
      <c r="M24" s="24">
        <v>1</v>
      </c>
      <c r="N24" s="175">
        <v>170991276</v>
      </c>
      <c r="O24" s="169">
        <v>15479</v>
      </c>
      <c r="P24" s="169">
        <v>1205159379</v>
      </c>
      <c r="Q24" s="175">
        <v>114242</v>
      </c>
      <c r="R24" s="44">
        <v>0</v>
      </c>
      <c r="S24" s="175">
        <v>0</v>
      </c>
      <c r="T24" s="174">
        <v>35.251759389274277</v>
      </c>
      <c r="U24" s="174">
        <v>33.332471841311971</v>
      </c>
      <c r="V24" s="23"/>
      <c r="W24" s="242">
        <v>2401647315</v>
      </c>
      <c r="X24" s="58">
        <v>800528415</v>
      </c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</row>
    <row r="25" spans="2:35" s="21" customFormat="1" ht="20.100000000000001" customHeight="1">
      <c r="B25" s="127"/>
      <c r="C25" s="128"/>
      <c r="D25" s="136" t="s">
        <v>20</v>
      </c>
      <c r="E25" s="195">
        <f>SUM(E23:E24)</f>
        <v>81649266000</v>
      </c>
      <c r="F25" s="62">
        <v>84016189428</v>
      </c>
      <c r="G25" s="44">
        <v>2812786</v>
      </c>
      <c r="H25" s="176">
        <v>99.5</v>
      </c>
      <c r="I25" s="24">
        <v>82006845649</v>
      </c>
      <c r="J25" s="24">
        <v>2626960</v>
      </c>
      <c r="K25" s="176">
        <v>99.9</v>
      </c>
      <c r="L25" s="24">
        <v>113900</v>
      </c>
      <c r="M25" s="24">
        <v>7</v>
      </c>
      <c r="N25" s="24">
        <v>174854793</v>
      </c>
      <c r="O25" s="44">
        <v>15941</v>
      </c>
      <c r="P25" s="191">
        <v>1834488986</v>
      </c>
      <c r="Q25" s="62">
        <v>169885</v>
      </c>
      <c r="R25" s="44">
        <v>0</v>
      </c>
      <c r="S25" s="175">
        <v>0</v>
      </c>
      <c r="T25" s="176">
        <v>97.608385011650682</v>
      </c>
      <c r="U25" s="177">
        <v>97.222081313945964</v>
      </c>
      <c r="V25" s="23"/>
      <c r="W25" s="242">
        <v>84443545550</v>
      </c>
      <c r="X25" s="58">
        <v>82097772519</v>
      </c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</row>
    <row r="26" spans="2:35" s="21" customFormat="1" ht="20.100000000000001" customHeight="1">
      <c r="B26" s="124"/>
      <c r="C26" s="133"/>
      <c r="D26" s="126" t="s">
        <v>17</v>
      </c>
      <c r="E26" s="101">
        <v>1944432000</v>
      </c>
      <c r="F26" s="25">
        <v>1965565400</v>
      </c>
      <c r="G26" s="32">
        <v>26940</v>
      </c>
      <c r="H26" s="171">
        <v>106.6</v>
      </c>
      <c r="I26" s="25">
        <v>1945997527</v>
      </c>
      <c r="J26" s="25">
        <v>26708</v>
      </c>
      <c r="K26" s="174">
        <v>106.8</v>
      </c>
      <c r="L26" s="25">
        <v>0</v>
      </c>
      <c r="M26" s="25">
        <v>0</v>
      </c>
      <c r="N26" s="25">
        <v>0</v>
      </c>
      <c r="O26" s="25">
        <v>0</v>
      </c>
      <c r="P26" s="169">
        <v>19567873</v>
      </c>
      <c r="Q26" s="175">
        <v>232</v>
      </c>
      <c r="R26" s="32">
        <v>0</v>
      </c>
      <c r="S26" s="60">
        <v>0</v>
      </c>
      <c r="T26" s="171">
        <v>99</v>
      </c>
      <c r="U26" s="171">
        <v>98.874142673589432</v>
      </c>
      <c r="V26" s="4"/>
      <c r="W26" s="241">
        <v>1843215700</v>
      </c>
      <c r="X26" s="90">
        <v>1822463721</v>
      </c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</row>
    <row r="27" spans="2:35" s="21" customFormat="1" ht="20.100000000000001" customHeight="1">
      <c r="B27" s="127" t="s">
        <v>25</v>
      </c>
      <c r="C27" s="128" t="s">
        <v>56</v>
      </c>
      <c r="D27" s="129" t="s">
        <v>19</v>
      </c>
      <c r="E27" s="101">
        <v>14233000</v>
      </c>
      <c r="F27" s="26">
        <v>58472012</v>
      </c>
      <c r="G27" s="31">
        <v>447</v>
      </c>
      <c r="H27" s="174">
        <v>96</v>
      </c>
      <c r="I27" s="26">
        <v>15380611</v>
      </c>
      <c r="J27" s="26">
        <v>167</v>
      </c>
      <c r="K27" s="174">
        <v>103</v>
      </c>
      <c r="L27" s="26">
        <v>0</v>
      </c>
      <c r="M27" s="26">
        <v>0</v>
      </c>
      <c r="N27" s="26">
        <v>3016392</v>
      </c>
      <c r="O27" s="26">
        <v>28</v>
      </c>
      <c r="P27" s="169">
        <v>40075009</v>
      </c>
      <c r="Q27" s="175">
        <v>252</v>
      </c>
      <c r="R27" s="31">
        <v>0</v>
      </c>
      <c r="S27" s="35">
        <v>0</v>
      </c>
      <c r="T27" s="174">
        <v>26.3</v>
      </c>
      <c r="U27" s="174">
        <v>24.525666542797641</v>
      </c>
      <c r="V27" s="4"/>
      <c r="W27" s="242">
        <v>60905729</v>
      </c>
      <c r="X27" s="58">
        <v>14937536</v>
      </c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</row>
    <row r="28" spans="2:35" s="21" customFormat="1" ht="20.100000000000001" customHeight="1">
      <c r="B28" s="127"/>
      <c r="C28" s="128"/>
      <c r="D28" s="129" t="s">
        <v>20</v>
      </c>
      <c r="E28" s="101">
        <f>SUM(E26:E27)</f>
        <v>1958665000</v>
      </c>
      <c r="F28" s="24">
        <v>2024037412</v>
      </c>
      <c r="G28" s="44">
        <v>27387</v>
      </c>
      <c r="H28" s="176">
        <v>106.3</v>
      </c>
      <c r="I28" s="24">
        <v>1961378138</v>
      </c>
      <c r="J28" s="24">
        <v>26875</v>
      </c>
      <c r="K28" s="176">
        <v>106.7</v>
      </c>
      <c r="L28" s="24">
        <v>0</v>
      </c>
      <c r="M28" s="24">
        <v>0</v>
      </c>
      <c r="N28" s="24">
        <v>3016392</v>
      </c>
      <c r="O28" s="24">
        <v>28</v>
      </c>
      <c r="P28" s="191">
        <v>59642882</v>
      </c>
      <c r="Q28" s="62">
        <v>484</v>
      </c>
      <c r="R28" s="44">
        <v>0</v>
      </c>
      <c r="S28" s="175">
        <v>0</v>
      </c>
      <c r="T28" s="176">
        <v>96.9</v>
      </c>
      <c r="U28" s="177">
        <v>96.496012755077288</v>
      </c>
      <c r="V28" s="23"/>
      <c r="W28" s="242">
        <v>1904121429</v>
      </c>
      <c r="X28" s="58">
        <v>1837401257</v>
      </c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</row>
    <row r="29" spans="2:35" s="21" customFormat="1" ht="20.100000000000001" customHeight="1">
      <c r="B29" s="127"/>
      <c r="C29" s="133"/>
      <c r="D29" s="126" t="s">
        <v>17</v>
      </c>
      <c r="E29" s="100">
        <v>52508638000</v>
      </c>
      <c r="F29" s="25">
        <v>52585510000</v>
      </c>
      <c r="G29" s="32">
        <v>30995</v>
      </c>
      <c r="H29" s="171">
        <v>106.97024627808689</v>
      </c>
      <c r="I29" s="25">
        <v>52571512141</v>
      </c>
      <c r="J29" s="25">
        <v>30925</v>
      </c>
      <c r="K29" s="174">
        <v>107.01303181712032</v>
      </c>
      <c r="L29" s="25">
        <v>333800</v>
      </c>
      <c r="M29" s="25">
        <v>7</v>
      </c>
      <c r="N29" s="25">
        <v>0</v>
      </c>
      <c r="O29" s="25">
        <v>0</v>
      </c>
      <c r="P29" s="169">
        <v>13997859</v>
      </c>
      <c r="Q29" s="175">
        <v>70</v>
      </c>
      <c r="R29" s="32">
        <v>0</v>
      </c>
      <c r="S29" s="60">
        <v>0</v>
      </c>
      <c r="T29" s="171">
        <v>99.9</v>
      </c>
      <c r="U29" s="171">
        <v>99.923409795009235</v>
      </c>
      <c r="V29" s="4"/>
      <c r="W29" s="241">
        <v>49159006200</v>
      </c>
      <c r="X29" s="90">
        <v>49126271117</v>
      </c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</row>
    <row r="30" spans="2:35" s="21" customFormat="1" ht="20.100000000000001" customHeight="1">
      <c r="B30" s="127" t="s">
        <v>26</v>
      </c>
      <c r="C30" s="128" t="s">
        <v>21</v>
      </c>
      <c r="D30" s="129" t="s">
        <v>19</v>
      </c>
      <c r="E30" s="101">
        <v>12685000</v>
      </c>
      <c r="F30" s="26">
        <v>88281685</v>
      </c>
      <c r="G30" s="31">
        <v>179</v>
      </c>
      <c r="H30" s="174">
        <v>100.99448496896011</v>
      </c>
      <c r="I30" s="26">
        <v>14116096</v>
      </c>
      <c r="J30" s="26">
        <v>69</v>
      </c>
      <c r="K30" s="174">
        <v>52.575942967482845</v>
      </c>
      <c r="L30" s="26">
        <v>0</v>
      </c>
      <c r="M30" s="26">
        <v>0</v>
      </c>
      <c r="N30" s="26">
        <v>6934660</v>
      </c>
      <c r="O30" s="26">
        <v>47</v>
      </c>
      <c r="P30" s="169">
        <v>67230929</v>
      </c>
      <c r="Q30" s="175">
        <v>63</v>
      </c>
      <c r="R30" s="31">
        <v>0</v>
      </c>
      <c r="S30" s="35">
        <v>0</v>
      </c>
      <c r="T30" s="174">
        <v>16</v>
      </c>
      <c r="U30" s="174">
        <v>30.71528699446721</v>
      </c>
      <c r="V30" s="4"/>
      <c r="W30" s="241">
        <v>87412382</v>
      </c>
      <c r="X30" s="90">
        <v>26848964</v>
      </c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</row>
    <row r="31" spans="2:35" s="21" customFormat="1" ht="20.100000000000001" customHeight="1">
      <c r="B31" s="127"/>
      <c r="C31" s="128"/>
      <c r="D31" s="129" t="s">
        <v>20</v>
      </c>
      <c r="E31" s="101">
        <f>SUM(E29:E30)</f>
        <v>52521323000</v>
      </c>
      <c r="F31" s="24">
        <v>52673791685</v>
      </c>
      <c r="G31" s="44">
        <v>31174</v>
      </c>
      <c r="H31" s="176">
        <v>106.95963930309591</v>
      </c>
      <c r="I31" s="24">
        <v>52585628237</v>
      </c>
      <c r="J31" s="24">
        <v>30994</v>
      </c>
      <c r="K31" s="176">
        <v>106.98329658492386</v>
      </c>
      <c r="L31" s="24">
        <v>333800</v>
      </c>
      <c r="M31" s="24">
        <v>7</v>
      </c>
      <c r="N31" s="24">
        <v>6934660</v>
      </c>
      <c r="O31" s="24">
        <v>47</v>
      </c>
      <c r="P31" s="191">
        <v>81228788</v>
      </c>
      <c r="Q31" s="62">
        <v>133</v>
      </c>
      <c r="R31" s="44">
        <v>0</v>
      </c>
      <c r="S31" s="175">
        <v>0</v>
      </c>
      <c r="T31" s="176">
        <v>99.8</v>
      </c>
      <c r="U31" s="174">
        <v>99.81054764247547</v>
      </c>
      <c r="V31" s="23"/>
      <c r="W31" s="241">
        <v>49246418582</v>
      </c>
      <c r="X31" s="90">
        <v>49153120081</v>
      </c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</row>
    <row r="32" spans="2:35" s="21" customFormat="1" ht="20.100000000000001" customHeight="1">
      <c r="B32" s="127"/>
      <c r="C32" s="133"/>
      <c r="D32" s="137" t="s">
        <v>17</v>
      </c>
      <c r="E32" s="192">
        <f>SUM(E26,E29)</f>
        <v>54453070000</v>
      </c>
      <c r="F32" s="193">
        <v>54551075400</v>
      </c>
      <c r="G32" s="194">
        <v>57935</v>
      </c>
      <c r="H32" s="171">
        <v>106.95823312748655</v>
      </c>
      <c r="I32" s="193">
        <v>54517509668</v>
      </c>
      <c r="J32" s="193">
        <v>57633</v>
      </c>
      <c r="K32" s="174">
        <v>107.00463876354833</v>
      </c>
      <c r="L32" s="193">
        <v>333800</v>
      </c>
      <c r="M32" s="193">
        <v>7</v>
      </c>
      <c r="N32" s="193">
        <v>0</v>
      </c>
      <c r="O32" s="193">
        <v>0</v>
      </c>
      <c r="P32" s="169">
        <v>33565732</v>
      </c>
      <c r="Q32" s="169">
        <v>302</v>
      </c>
      <c r="R32" s="170">
        <v>0</v>
      </c>
      <c r="S32" s="60">
        <v>0</v>
      </c>
      <c r="T32" s="196">
        <v>99.9</v>
      </c>
      <c r="U32" s="171">
        <v>99.895127976767611</v>
      </c>
      <c r="V32" s="23"/>
      <c r="W32" s="241">
        <v>51002221900</v>
      </c>
      <c r="X32" s="90">
        <v>50948734838</v>
      </c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</row>
    <row r="33" spans="2:35" s="21" customFormat="1" ht="20.100000000000001" customHeight="1">
      <c r="B33" s="127" t="s">
        <v>24</v>
      </c>
      <c r="C33" s="128" t="s">
        <v>20</v>
      </c>
      <c r="D33" s="138" t="s">
        <v>19</v>
      </c>
      <c r="E33" s="187">
        <f>SUM(E27,E30)</f>
        <v>26918000</v>
      </c>
      <c r="F33" s="175">
        <v>146753697</v>
      </c>
      <c r="G33" s="169">
        <v>626</v>
      </c>
      <c r="H33" s="174">
        <v>98.945230633364801</v>
      </c>
      <c r="I33" s="175">
        <v>29496707</v>
      </c>
      <c r="J33" s="175">
        <v>236</v>
      </c>
      <c r="K33" s="174">
        <v>70.589082598446865</v>
      </c>
      <c r="L33" s="175">
        <v>0</v>
      </c>
      <c r="M33" s="175">
        <v>0</v>
      </c>
      <c r="N33" s="175">
        <v>9951052</v>
      </c>
      <c r="O33" s="175">
        <v>75</v>
      </c>
      <c r="P33" s="169">
        <v>107305938</v>
      </c>
      <c r="Q33" s="169">
        <v>315</v>
      </c>
      <c r="R33" s="70">
        <v>0</v>
      </c>
      <c r="S33" s="35">
        <v>0</v>
      </c>
      <c r="T33" s="186">
        <v>20.100000000000001</v>
      </c>
      <c r="U33" s="174">
        <v>28.173565398227058</v>
      </c>
      <c r="V33" s="23"/>
      <c r="W33" s="242">
        <v>148318111</v>
      </c>
      <c r="X33" s="58">
        <v>41786500</v>
      </c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</row>
    <row r="34" spans="2:35" s="21" customFormat="1" ht="20.100000000000001" customHeight="1">
      <c r="B34" s="139"/>
      <c r="C34" s="140"/>
      <c r="D34" s="141" t="s">
        <v>20</v>
      </c>
      <c r="E34" s="195">
        <f>SUM(E32:E33)</f>
        <v>54479988000</v>
      </c>
      <c r="F34" s="62">
        <v>54697829097</v>
      </c>
      <c r="G34" s="59">
        <v>58561</v>
      </c>
      <c r="H34" s="176">
        <v>106.93499831133191</v>
      </c>
      <c r="I34" s="62">
        <v>54547006375</v>
      </c>
      <c r="J34" s="62">
        <v>57869</v>
      </c>
      <c r="K34" s="176">
        <v>106.9747963811258</v>
      </c>
      <c r="L34" s="62">
        <v>333800</v>
      </c>
      <c r="M34" s="62">
        <v>7</v>
      </c>
      <c r="N34" s="62">
        <v>9951052</v>
      </c>
      <c r="O34" s="62">
        <v>75</v>
      </c>
      <c r="P34" s="191">
        <v>140871670</v>
      </c>
      <c r="Q34" s="191">
        <v>617</v>
      </c>
      <c r="R34" s="191">
        <v>0</v>
      </c>
      <c r="S34" s="62">
        <v>0</v>
      </c>
      <c r="T34" s="197">
        <v>99.7</v>
      </c>
      <c r="U34" s="176">
        <v>99.687161322313329</v>
      </c>
      <c r="V34" s="23"/>
      <c r="W34" s="242">
        <v>51150540011</v>
      </c>
      <c r="X34" s="58">
        <v>50990521338</v>
      </c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</row>
    <row r="35" spans="2:35" s="21" customFormat="1" ht="20.100000000000001" customHeight="1">
      <c r="B35" s="267" t="s">
        <v>41</v>
      </c>
      <c r="C35" s="142" t="s">
        <v>27</v>
      </c>
      <c r="D35" s="127" t="s">
        <v>17</v>
      </c>
      <c r="E35" s="101">
        <v>37162226000</v>
      </c>
      <c r="F35" s="28">
        <v>37162226273</v>
      </c>
      <c r="G35" s="46">
        <v>11</v>
      </c>
      <c r="H35" s="171">
        <v>99.607965318533431</v>
      </c>
      <c r="I35" s="29">
        <v>37162226273</v>
      </c>
      <c r="J35" s="29">
        <v>11</v>
      </c>
      <c r="K35" s="174">
        <v>99.607965318533431</v>
      </c>
      <c r="L35" s="29">
        <v>0</v>
      </c>
      <c r="M35" s="29">
        <v>0</v>
      </c>
      <c r="N35" s="29">
        <v>0</v>
      </c>
      <c r="O35" s="29">
        <v>0</v>
      </c>
      <c r="P35" s="169">
        <v>0</v>
      </c>
      <c r="Q35" s="175">
        <v>0</v>
      </c>
      <c r="R35" s="58">
        <v>0</v>
      </c>
      <c r="S35" s="61"/>
      <c r="T35" s="171">
        <v>100</v>
      </c>
      <c r="U35" s="174">
        <v>100</v>
      </c>
      <c r="V35" s="4"/>
      <c r="W35" s="241">
        <v>37308488487</v>
      </c>
      <c r="X35" s="90">
        <v>37308488487</v>
      </c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</row>
    <row r="36" spans="2:35" s="21" customFormat="1" ht="20.100000000000001" customHeight="1">
      <c r="B36" s="268"/>
      <c r="C36" s="142" t="s">
        <v>28</v>
      </c>
      <c r="D36" s="127" t="s">
        <v>17</v>
      </c>
      <c r="E36" s="101">
        <v>127424000</v>
      </c>
      <c r="F36" s="28">
        <v>127423542</v>
      </c>
      <c r="G36" s="46">
        <v>10</v>
      </c>
      <c r="H36" s="174">
        <v>117.18278276138176</v>
      </c>
      <c r="I36" s="29">
        <v>127423542</v>
      </c>
      <c r="J36" s="29">
        <v>10</v>
      </c>
      <c r="K36" s="174">
        <v>117.18278276138176</v>
      </c>
      <c r="L36" s="29">
        <v>0</v>
      </c>
      <c r="M36" s="29">
        <v>0</v>
      </c>
      <c r="N36" s="29">
        <v>0</v>
      </c>
      <c r="O36" s="29">
        <v>0</v>
      </c>
      <c r="P36" s="169">
        <v>0</v>
      </c>
      <c r="Q36" s="175">
        <v>0</v>
      </c>
      <c r="R36" s="58">
        <v>0</v>
      </c>
      <c r="S36" s="61">
        <v>0</v>
      </c>
      <c r="T36" s="174">
        <v>100</v>
      </c>
      <c r="U36" s="174">
        <v>100</v>
      </c>
      <c r="V36" s="4"/>
      <c r="W36" s="242">
        <v>108739133</v>
      </c>
      <c r="X36" s="58">
        <v>108739133</v>
      </c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</row>
    <row r="37" spans="2:35" s="21" customFormat="1" ht="20.100000000000001" customHeight="1">
      <c r="B37" s="269"/>
      <c r="C37" s="138" t="s">
        <v>20</v>
      </c>
      <c r="D37" s="127" t="s">
        <v>20</v>
      </c>
      <c r="E37" s="198">
        <f>SUM(E35:E36)</f>
        <v>37289650000</v>
      </c>
      <c r="F37" s="27">
        <v>37289649815</v>
      </c>
      <c r="G37" s="59">
        <v>21</v>
      </c>
      <c r="H37" s="176">
        <v>99.659039931296761</v>
      </c>
      <c r="I37" s="27">
        <v>37289649815</v>
      </c>
      <c r="J37" s="27">
        <v>21</v>
      </c>
      <c r="K37" s="176">
        <v>99.659039931296761</v>
      </c>
      <c r="L37" s="27">
        <v>0</v>
      </c>
      <c r="M37" s="27">
        <v>0</v>
      </c>
      <c r="N37" s="27">
        <v>0</v>
      </c>
      <c r="O37" s="27">
        <v>0</v>
      </c>
      <c r="P37" s="191">
        <v>0</v>
      </c>
      <c r="Q37" s="62">
        <v>0</v>
      </c>
      <c r="R37" s="59">
        <v>0</v>
      </c>
      <c r="S37" s="62">
        <v>0</v>
      </c>
      <c r="T37" s="176">
        <v>100</v>
      </c>
      <c r="U37" s="177">
        <v>100</v>
      </c>
      <c r="V37" s="4"/>
      <c r="W37" s="242">
        <v>37417227620</v>
      </c>
      <c r="X37" s="58">
        <v>37417227620</v>
      </c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</row>
    <row r="38" spans="2:35" s="21" customFormat="1" ht="20.100000000000001" customHeight="1">
      <c r="B38" s="143"/>
      <c r="C38" s="125"/>
      <c r="D38" s="126" t="s">
        <v>17</v>
      </c>
      <c r="E38" s="100">
        <v>4647755000</v>
      </c>
      <c r="F38" s="25">
        <v>4777810900</v>
      </c>
      <c r="G38" s="32">
        <v>29184</v>
      </c>
      <c r="H38" s="171">
        <v>100.60629687003693</v>
      </c>
      <c r="I38" s="25">
        <v>4718326864</v>
      </c>
      <c r="J38" s="25">
        <v>28870</v>
      </c>
      <c r="K38" s="174">
        <v>100.45124566066444</v>
      </c>
      <c r="L38" s="25">
        <v>45000</v>
      </c>
      <c r="M38" s="25">
        <v>1</v>
      </c>
      <c r="N38" s="25"/>
      <c r="O38" s="25"/>
      <c r="P38" s="169">
        <v>59484036</v>
      </c>
      <c r="Q38" s="175">
        <v>314</v>
      </c>
      <c r="R38" s="32">
        <v>10784600</v>
      </c>
      <c r="S38" s="60">
        <v>30</v>
      </c>
      <c r="T38" s="171">
        <v>98.8</v>
      </c>
      <c r="U38" s="171">
        <v>98.907426889354184</v>
      </c>
      <c r="V38" s="4"/>
      <c r="W38" s="241">
        <v>4749017754</v>
      </c>
      <c r="X38" s="90">
        <v>4697131263</v>
      </c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spans="2:35" s="21" customFormat="1" ht="20.100000000000001" customHeight="1">
      <c r="B39" s="259" t="s">
        <v>29</v>
      </c>
      <c r="C39" s="260"/>
      <c r="D39" s="129" t="s">
        <v>19</v>
      </c>
      <c r="E39" s="101">
        <v>69465000</v>
      </c>
      <c r="F39" s="26">
        <v>114683316</v>
      </c>
      <c r="G39" s="31">
        <v>688</v>
      </c>
      <c r="H39" s="174">
        <v>91.867735209948592</v>
      </c>
      <c r="I39" s="26">
        <v>71295882</v>
      </c>
      <c r="J39" s="26">
        <v>206</v>
      </c>
      <c r="K39" s="174">
        <v>159.34622613375856</v>
      </c>
      <c r="L39" s="24"/>
      <c r="M39" s="24">
        <v>0</v>
      </c>
      <c r="N39" s="199">
        <v>4300647</v>
      </c>
      <c r="O39" s="24">
        <v>57</v>
      </c>
      <c r="P39" s="169">
        <v>39086787</v>
      </c>
      <c r="Q39" s="175">
        <v>425</v>
      </c>
      <c r="R39" s="31">
        <v>7935310</v>
      </c>
      <c r="S39" s="35">
        <v>142</v>
      </c>
      <c r="T39" s="174">
        <v>62.2</v>
      </c>
      <c r="U39" s="174">
        <v>35.841438502678038</v>
      </c>
      <c r="V39" s="4"/>
      <c r="W39" s="243">
        <v>124835249</v>
      </c>
      <c r="X39" s="85">
        <v>44742749</v>
      </c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2:35" s="21" customFormat="1" ht="20.100000000000001" customHeight="1">
      <c r="B40" s="144"/>
      <c r="C40" s="145"/>
      <c r="D40" s="129" t="s">
        <v>20</v>
      </c>
      <c r="E40" s="101">
        <f>SUM(E38:E39)</f>
        <v>4717220000</v>
      </c>
      <c r="F40" s="24">
        <v>4892494216</v>
      </c>
      <c r="G40" s="44">
        <v>29872</v>
      </c>
      <c r="H40" s="176">
        <v>100.3824738454058</v>
      </c>
      <c r="I40" s="24">
        <v>4789622746</v>
      </c>
      <c r="J40" s="24">
        <v>29076</v>
      </c>
      <c r="K40" s="176">
        <v>101.00695914482681</v>
      </c>
      <c r="L40" s="200">
        <v>45000</v>
      </c>
      <c r="M40" s="200">
        <v>1</v>
      </c>
      <c r="N40" s="200">
        <v>4300647</v>
      </c>
      <c r="O40" s="200">
        <v>57</v>
      </c>
      <c r="P40" s="191">
        <v>98570823</v>
      </c>
      <c r="Q40" s="62">
        <v>739</v>
      </c>
      <c r="R40" s="44">
        <v>18719910</v>
      </c>
      <c r="S40" s="175">
        <v>172</v>
      </c>
      <c r="T40" s="176">
        <v>97.9</v>
      </c>
      <c r="U40" s="174">
        <v>97.292101527913061</v>
      </c>
      <c r="V40" s="23"/>
      <c r="W40" s="241">
        <v>4873853003</v>
      </c>
      <c r="X40" s="90">
        <v>4741874012</v>
      </c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</row>
    <row r="41" spans="2:35" s="21" customFormat="1" ht="20.100000000000001" customHeight="1">
      <c r="B41" s="245"/>
      <c r="C41" s="246"/>
      <c r="D41" s="126" t="s">
        <v>17</v>
      </c>
      <c r="E41" s="100">
        <v>2019208000</v>
      </c>
      <c r="F41" s="25">
        <v>2019208149</v>
      </c>
      <c r="G41" s="32">
        <v>2156</v>
      </c>
      <c r="H41" s="171">
        <v>97.618882168196976</v>
      </c>
      <c r="I41" s="25">
        <v>2019208149</v>
      </c>
      <c r="J41" s="25">
        <v>2156</v>
      </c>
      <c r="K41" s="201">
        <v>97.618882168196976</v>
      </c>
      <c r="L41" s="71">
        <v>0</v>
      </c>
      <c r="M41" s="71">
        <v>0</v>
      </c>
      <c r="N41" s="71">
        <v>0</v>
      </c>
      <c r="O41" s="71">
        <v>0</v>
      </c>
      <c r="P41" s="169">
        <v>0</v>
      </c>
      <c r="Q41" s="175">
        <v>0</v>
      </c>
      <c r="R41" s="32">
        <v>0</v>
      </c>
      <c r="S41" s="60">
        <v>0</v>
      </c>
      <c r="T41" s="171">
        <v>100</v>
      </c>
      <c r="U41" s="171">
        <v>100</v>
      </c>
      <c r="V41" s="4"/>
      <c r="W41" s="241">
        <v>2068460634</v>
      </c>
      <c r="X41" s="90">
        <v>2068460634</v>
      </c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</row>
    <row r="42" spans="2:35" s="21" customFormat="1" ht="20.100000000000001" customHeight="1">
      <c r="B42" s="259" t="s">
        <v>30</v>
      </c>
      <c r="C42" s="260"/>
      <c r="D42" s="129" t="s">
        <v>19</v>
      </c>
      <c r="E42" s="101">
        <v>1000</v>
      </c>
      <c r="F42" s="24">
        <v>0</v>
      </c>
      <c r="G42" s="44">
        <v>0</v>
      </c>
      <c r="H42" s="174">
        <v>0</v>
      </c>
      <c r="I42" s="24">
        <v>0</v>
      </c>
      <c r="J42" s="24">
        <v>0</v>
      </c>
      <c r="K42" s="201">
        <v>0</v>
      </c>
      <c r="L42" s="72">
        <v>0</v>
      </c>
      <c r="M42" s="72">
        <v>0</v>
      </c>
      <c r="N42" s="61">
        <v>0</v>
      </c>
      <c r="O42" s="94">
        <v>0</v>
      </c>
      <c r="P42" s="169">
        <v>0</v>
      </c>
      <c r="Q42" s="175">
        <v>0</v>
      </c>
      <c r="R42" s="44">
        <v>0</v>
      </c>
      <c r="S42" s="175">
        <v>0</v>
      </c>
      <c r="T42" s="174">
        <v>0</v>
      </c>
      <c r="U42" s="174"/>
      <c r="V42" s="23"/>
      <c r="W42" s="241"/>
      <c r="X42" s="90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</row>
    <row r="43" spans="2:35" s="21" customFormat="1" ht="19.5" customHeight="1">
      <c r="B43" s="270"/>
      <c r="C43" s="271"/>
      <c r="D43" s="146" t="s">
        <v>69</v>
      </c>
      <c r="E43" s="195">
        <f>SUM(E41:E42)</f>
        <v>2019209000</v>
      </c>
      <c r="F43" s="27">
        <v>2019208149</v>
      </c>
      <c r="G43" s="27">
        <v>2156</v>
      </c>
      <c r="H43" s="176">
        <v>97.618882168196976</v>
      </c>
      <c r="I43" s="27">
        <v>2019208149</v>
      </c>
      <c r="J43" s="27">
        <v>2156</v>
      </c>
      <c r="K43" s="202">
        <v>97.618882168196976</v>
      </c>
      <c r="L43" s="81">
        <v>0</v>
      </c>
      <c r="M43" s="81">
        <v>0</v>
      </c>
      <c r="N43" s="61">
        <v>0</v>
      </c>
      <c r="O43" s="65">
        <v>0</v>
      </c>
      <c r="P43" s="191">
        <v>0</v>
      </c>
      <c r="Q43" s="62">
        <v>0</v>
      </c>
      <c r="R43" s="203">
        <v>0</v>
      </c>
      <c r="S43" s="204">
        <v>0</v>
      </c>
      <c r="T43" s="176">
        <v>100</v>
      </c>
      <c r="U43" s="174">
        <v>100</v>
      </c>
      <c r="V43" s="23"/>
      <c r="W43" s="241">
        <v>2068460634</v>
      </c>
      <c r="X43" s="90">
        <v>2068460634</v>
      </c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</row>
    <row r="44" spans="2:35" s="21" customFormat="1" ht="20.25" customHeight="1">
      <c r="B44" s="143"/>
      <c r="C44" s="125"/>
      <c r="D44" s="126" t="s">
        <v>17</v>
      </c>
      <c r="E44" s="100">
        <v>839016000</v>
      </c>
      <c r="F44" s="20">
        <v>839015800</v>
      </c>
      <c r="G44" s="32">
        <v>660</v>
      </c>
      <c r="H44" s="171">
        <v>99.200610657527449</v>
      </c>
      <c r="I44" s="205">
        <v>839015800</v>
      </c>
      <c r="J44" s="32">
        <v>660</v>
      </c>
      <c r="K44" s="174">
        <v>99.200610657527449</v>
      </c>
      <c r="L44" s="186">
        <v>0</v>
      </c>
      <c r="M44" s="31"/>
      <c r="N44" s="60">
        <v>0</v>
      </c>
      <c r="O44" s="26">
        <v>0</v>
      </c>
      <c r="P44" s="169">
        <v>0</v>
      </c>
      <c r="Q44" s="175">
        <v>0</v>
      </c>
      <c r="R44" s="193"/>
      <c r="S44" s="25"/>
      <c r="T44" s="201">
        <v>100</v>
      </c>
      <c r="U44" s="171">
        <v>100</v>
      </c>
      <c r="V44" s="244"/>
      <c r="W44" s="241">
        <v>845776850</v>
      </c>
      <c r="X44" s="90">
        <v>845776850</v>
      </c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</row>
    <row r="45" spans="2:35" s="21" customFormat="1" ht="20.25" customHeight="1">
      <c r="B45" s="259" t="s">
        <v>31</v>
      </c>
      <c r="C45" s="260"/>
      <c r="D45" s="129" t="s">
        <v>19</v>
      </c>
      <c r="E45" s="101">
        <v>1000</v>
      </c>
      <c r="F45" s="22">
        <v>9325200</v>
      </c>
      <c r="G45" s="31">
        <v>5</v>
      </c>
      <c r="H45" s="174">
        <v>100</v>
      </c>
      <c r="I45" s="206">
        <v>0</v>
      </c>
      <c r="J45" s="31">
        <v>0</v>
      </c>
      <c r="K45" s="240" t="s">
        <v>70</v>
      </c>
      <c r="L45" s="186">
        <v>0</v>
      </c>
      <c r="M45" s="26"/>
      <c r="N45" s="35">
        <v>9325200</v>
      </c>
      <c r="O45" s="26">
        <v>5</v>
      </c>
      <c r="P45" s="169">
        <v>0</v>
      </c>
      <c r="Q45" s="175">
        <v>0</v>
      </c>
      <c r="R45" s="24"/>
      <c r="S45" s="26"/>
      <c r="T45" s="201">
        <v>0</v>
      </c>
      <c r="U45" s="174" t="s">
        <v>70</v>
      </c>
      <c r="V45" s="244"/>
      <c r="W45" s="241">
        <v>9325200</v>
      </c>
      <c r="X45" s="90">
        <v>0</v>
      </c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spans="2:35" s="21" customFormat="1" ht="20.25" customHeight="1">
      <c r="B46" s="147"/>
      <c r="C46" s="140"/>
      <c r="D46" s="146" t="s">
        <v>20</v>
      </c>
      <c r="E46" s="198">
        <f>SUM(E44:E45)</f>
        <v>839017000</v>
      </c>
      <c r="F46" s="27">
        <v>848341000</v>
      </c>
      <c r="G46" s="59">
        <v>665</v>
      </c>
      <c r="H46" s="176">
        <v>99.209328290114613</v>
      </c>
      <c r="I46" s="27">
        <v>839015800</v>
      </c>
      <c r="J46" s="59">
        <v>660</v>
      </c>
      <c r="K46" s="176">
        <v>99.200610657527449</v>
      </c>
      <c r="L46" s="27">
        <v>0</v>
      </c>
      <c r="M46" s="27"/>
      <c r="N46" s="62">
        <v>9325200</v>
      </c>
      <c r="O46" s="27">
        <v>5</v>
      </c>
      <c r="P46" s="191">
        <v>0</v>
      </c>
      <c r="Q46" s="62">
        <v>0</v>
      </c>
      <c r="R46" s="27"/>
      <c r="S46" s="27"/>
      <c r="T46" s="201">
        <v>98.9</v>
      </c>
      <c r="U46" s="176">
        <v>98.909463496199081</v>
      </c>
      <c r="V46" s="244"/>
      <c r="W46" s="241">
        <v>855102050</v>
      </c>
      <c r="X46" s="90">
        <v>845776850</v>
      </c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  <row r="47" spans="2:35" s="21" customFormat="1" ht="16.5" customHeight="1">
      <c r="B47" s="148"/>
      <c r="C47" s="148"/>
      <c r="D47" s="137"/>
      <c r="E47" s="102"/>
      <c r="F47" s="45"/>
      <c r="G47" s="45"/>
      <c r="H47" s="91"/>
      <c r="I47" s="45"/>
      <c r="J47" s="45"/>
      <c r="K47" s="91"/>
      <c r="L47" s="45"/>
      <c r="M47" s="45"/>
      <c r="N47" s="45"/>
      <c r="O47" s="45"/>
      <c r="P47" s="45"/>
      <c r="Q47" s="45"/>
      <c r="R47" s="45"/>
      <c r="S47" s="45"/>
      <c r="T47" s="91"/>
      <c r="U47" s="73"/>
      <c r="V47" s="73"/>
      <c r="W47" s="90"/>
      <c r="X47" s="90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</row>
    <row r="48" spans="2:35" s="21" customFormat="1" ht="20.25" customHeight="1"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73"/>
      <c r="W48" s="90"/>
      <c r="X48" s="90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spans="2:61" s="21" customFormat="1" ht="20.25" customHeight="1">
      <c r="B49" s="253"/>
      <c r="C49" s="253"/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3"/>
      <c r="S49" s="253"/>
      <c r="T49" s="253"/>
      <c r="U49" s="253"/>
      <c r="V49" s="73"/>
      <c r="W49" s="238"/>
      <c r="X49" s="238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spans="2:61" s="10" customFormat="1" ht="20.100000000000001" customHeight="1">
      <c r="B50" s="5"/>
      <c r="C50" s="6" t="s">
        <v>48</v>
      </c>
      <c r="D50" s="7"/>
      <c r="E50" s="256" t="s">
        <v>99</v>
      </c>
      <c r="F50" s="8" t="s">
        <v>1</v>
      </c>
      <c r="G50" s="8"/>
      <c r="H50" s="9"/>
      <c r="I50" s="8" t="s">
        <v>2</v>
      </c>
      <c r="J50" s="8"/>
      <c r="K50" s="9"/>
      <c r="L50" s="8" t="s">
        <v>3</v>
      </c>
      <c r="M50" s="9"/>
      <c r="N50" s="8" t="s">
        <v>4</v>
      </c>
      <c r="O50" s="9"/>
      <c r="P50" s="8" t="s">
        <v>5</v>
      </c>
      <c r="Q50" s="9"/>
      <c r="R50" s="8" t="s">
        <v>6</v>
      </c>
      <c r="S50" s="9"/>
      <c r="T50" s="8" t="s">
        <v>7</v>
      </c>
      <c r="U50" s="9"/>
      <c r="W50" s="114"/>
      <c r="X50" s="114"/>
    </row>
    <row r="51" spans="2:61" s="10" customFormat="1" ht="20.100000000000001" customHeight="1">
      <c r="B51" s="11"/>
      <c r="C51" s="12"/>
      <c r="D51" s="13"/>
      <c r="E51" s="257"/>
      <c r="F51" s="14" t="s">
        <v>42</v>
      </c>
      <c r="G51" s="49" t="s">
        <v>43</v>
      </c>
      <c r="H51" s="50" t="s">
        <v>8</v>
      </c>
      <c r="I51" s="14" t="s">
        <v>42</v>
      </c>
      <c r="J51" s="15" t="s">
        <v>43</v>
      </c>
      <c r="K51" s="14" t="s">
        <v>8</v>
      </c>
      <c r="L51" s="14" t="s">
        <v>42</v>
      </c>
      <c r="M51" s="15" t="s">
        <v>43</v>
      </c>
      <c r="N51" s="14" t="s">
        <v>42</v>
      </c>
      <c r="O51" s="15" t="s">
        <v>43</v>
      </c>
      <c r="P51" s="14" t="s">
        <v>42</v>
      </c>
      <c r="Q51" s="15" t="s">
        <v>43</v>
      </c>
      <c r="R51" s="14" t="s">
        <v>42</v>
      </c>
      <c r="S51" s="15" t="s">
        <v>43</v>
      </c>
      <c r="T51" s="14" t="s">
        <v>9</v>
      </c>
      <c r="U51" s="14" t="s">
        <v>10</v>
      </c>
      <c r="W51" s="115"/>
      <c r="X51" s="115"/>
    </row>
    <row r="52" spans="2:61" s="10" customFormat="1" ht="20.100000000000001" customHeight="1">
      <c r="B52" s="11"/>
      <c r="C52" s="12"/>
      <c r="D52" s="13"/>
      <c r="E52" s="257"/>
      <c r="F52" s="16"/>
      <c r="G52" s="47"/>
      <c r="H52" s="51" t="s">
        <v>11</v>
      </c>
      <c r="I52" s="57"/>
      <c r="J52" s="57"/>
      <c r="K52" s="16" t="s">
        <v>11</v>
      </c>
      <c r="L52" s="16"/>
      <c r="M52" s="16"/>
      <c r="N52" s="16"/>
      <c r="O52" s="16"/>
      <c r="P52" s="16"/>
      <c r="Q52" s="16"/>
      <c r="R52" s="16"/>
      <c r="S52" s="16"/>
      <c r="T52" s="17"/>
      <c r="U52" s="17"/>
      <c r="W52" s="116"/>
      <c r="X52" s="116"/>
    </row>
    <row r="53" spans="2:61" s="10" customFormat="1" ht="20.100000000000001" customHeight="1">
      <c r="B53" s="86" t="s">
        <v>12</v>
      </c>
      <c r="C53" s="87"/>
      <c r="D53" s="88"/>
      <c r="E53" s="258"/>
      <c r="F53" s="56" t="s">
        <v>13</v>
      </c>
      <c r="G53" s="89" t="s">
        <v>14</v>
      </c>
      <c r="H53" s="55" t="s">
        <v>15</v>
      </c>
      <c r="I53" s="56" t="s">
        <v>13</v>
      </c>
      <c r="J53" s="56" t="s">
        <v>14</v>
      </c>
      <c r="K53" s="55" t="s">
        <v>15</v>
      </c>
      <c r="L53" s="56" t="s">
        <v>13</v>
      </c>
      <c r="M53" s="56" t="s">
        <v>14</v>
      </c>
      <c r="N53" s="56" t="s">
        <v>13</v>
      </c>
      <c r="O53" s="56" t="s">
        <v>14</v>
      </c>
      <c r="P53" s="82" t="s">
        <v>13</v>
      </c>
      <c r="Q53" s="82" t="s">
        <v>14</v>
      </c>
      <c r="R53" s="56" t="s">
        <v>13</v>
      </c>
      <c r="S53" s="56" t="s">
        <v>14</v>
      </c>
      <c r="T53" s="56" t="s">
        <v>16</v>
      </c>
      <c r="U53" s="56" t="s">
        <v>16</v>
      </c>
      <c r="W53" s="116"/>
      <c r="X53" s="116"/>
    </row>
    <row r="54" spans="2:61" s="10" customFormat="1" ht="20.100000000000001" customHeight="1">
      <c r="B54" s="143"/>
      <c r="C54" s="125"/>
      <c r="D54" s="126" t="s">
        <v>17</v>
      </c>
      <c r="E54" s="166">
        <v>3914875000</v>
      </c>
      <c r="F54" s="231">
        <v>3914874400</v>
      </c>
      <c r="G54" s="227">
        <v>104474</v>
      </c>
      <c r="H54" s="167">
        <v>102.29812333232704</v>
      </c>
      <c r="I54" s="225">
        <v>3914874400</v>
      </c>
      <c r="J54" s="225">
        <v>104474</v>
      </c>
      <c r="K54" s="167">
        <v>102.29812333232704</v>
      </c>
      <c r="L54" s="164"/>
      <c r="M54" s="164"/>
      <c r="N54" s="164"/>
      <c r="O54" s="164"/>
      <c r="P54" s="237">
        <v>0</v>
      </c>
      <c r="Q54" s="97">
        <v>0</v>
      </c>
      <c r="R54" s="41"/>
      <c r="S54" s="41"/>
      <c r="T54" s="171">
        <v>100</v>
      </c>
      <c r="U54" s="171">
        <v>100</v>
      </c>
      <c r="W54" s="116">
        <v>3826926900</v>
      </c>
      <c r="X54" s="116">
        <v>3826926900</v>
      </c>
    </row>
    <row r="55" spans="2:61" s="10" customFormat="1" ht="20.100000000000001" customHeight="1">
      <c r="B55" s="259" t="s">
        <v>33</v>
      </c>
      <c r="C55" s="260"/>
      <c r="D55" s="129" t="s">
        <v>19</v>
      </c>
      <c r="E55" s="166">
        <v>1000</v>
      </c>
      <c r="F55" s="225"/>
      <c r="G55" s="227"/>
      <c r="H55" s="167" t="s">
        <v>70</v>
      </c>
      <c r="I55" s="225"/>
      <c r="J55" s="225"/>
      <c r="K55" s="167" t="s">
        <v>70</v>
      </c>
      <c r="L55" s="164"/>
      <c r="M55" s="164"/>
      <c r="N55" s="164"/>
      <c r="O55" s="164"/>
      <c r="P55" s="96">
        <v>0</v>
      </c>
      <c r="Q55" s="97">
        <v>0</v>
      </c>
      <c r="R55" s="41"/>
      <c r="S55" s="41"/>
      <c r="T55" s="174" t="s">
        <v>70</v>
      </c>
      <c r="U55" s="174" t="s">
        <v>70</v>
      </c>
      <c r="W55" s="116">
        <v>0</v>
      </c>
      <c r="X55" s="116">
        <v>0</v>
      </c>
    </row>
    <row r="56" spans="2:61" s="10" customFormat="1" ht="20.100000000000001" customHeight="1">
      <c r="B56" s="144"/>
      <c r="C56" s="145"/>
      <c r="D56" s="129" t="s">
        <v>20</v>
      </c>
      <c r="E56" s="109">
        <f>SUM(E54:E55)</f>
        <v>3914876000</v>
      </c>
      <c r="F56" s="232">
        <v>3914874400</v>
      </c>
      <c r="G56" s="228">
        <v>104474</v>
      </c>
      <c r="H56" s="168">
        <v>102.29812333232704</v>
      </c>
      <c r="I56" s="226">
        <v>3914874400</v>
      </c>
      <c r="J56" s="226">
        <v>104474</v>
      </c>
      <c r="K56" s="168">
        <v>102.29812333232704</v>
      </c>
      <c r="L56" s="165">
        <v>0</v>
      </c>
      <c r="M56" s="165">
        <v>0</v>
      </c>
      <c r="N56" s="165">
        <v>0</v>
      </c>
      <c r="O56" s="165">
        <v>0</v>
      </c>
      <c r="P56" s="98">
        <v>0</v>
      </c>
      <c r="Q56" s="82">
        <v>0</v>
      </c>
      <c r="R56" s="56">
        <v>0</v>
      </c>
      <c r="S56" s="56">
        <v>0</v>
      </c>
      <c r="T56" s="176">
        <v>100</v>
      </c>
      <c r="U56" s="176">
        <v>100</v>
      </c>
      <c r="W56" s="116">
        <v>3826926900</v>
      </c>
      <c r="X56" s="116">
        <v>3826926900</v>
      </c>
    </row>
    <row r="57" spans="2:61" s="10" customFormat="1" ht="20.100000000000001" customHeight="1">
      <c r="B57" s="143"/>
      <c r="C57" s="125"/>
      <c r="D57" s="126" t="s">
        <v>17</v>
      </c>
      <c r="E57" s="166">
        <v>17923129000</v>
      </c>
      <c r="F57" s="225">
        <v>17923129096</v>
      </c>
      <c r="G57" s="227">
        <v>2966</v>
      </c>
      <c r="H57" s="167">
        <v>100.2563152965439</v>
      </c>
      <c r="I57" s="225">
        <v>17923129096</v>
      </c>
      <c r="J57" s="225">
        <v>2966</v>
      </c>
      <c r="K57" s="167">
        <v>100.27092698270732</v>
      </c>
      <c r="L57" s="164">
        <v>0</v>
      </c>
      <c r="M57" s="164">
        <v>0</v>
      </c>
      <c r="N57" s="164">
        <v>0</v>
      </c>
      <c r="O57" s="164">
        <v>0</v>
      </c>
      <c r="P57" s="169">
        <v>0</v>
      </c>
      <c r="Q57" s="229">
        <v>0</v>
      </c>
      <c r="R57" s="169">
        <v>0</v>
      </c>
      <c r="S57" s="229">
        <v>0</v>
      </c>
      <c r="T57" s="171">
        <v>100</v>
      </c>
      <c r="U57" s="171">
        <v>99.885427793874968</v>
      </c>
      <c r="W57" s="116">
        <v>17877306824</v>
      </c>
      <c r="X57" s="116">
        <v>17874701706</v>
      </c>
    </row>
    <row r="58" spans="2:61" s="10" customFormat="1" ht="20.100000000000001" customHeight="1">
      <c r="B58" s="259" t="s">
        <v>61</v>
      </c>
      <c r="C58" s="260"/>
      <c r="D58" s="129" t="s">
        <v>19</v>
      </c>
      <c r="E58" s="166">
        <v>2605000</v>
      </c>
      <c r="F58" s="225">
        <v>2605118</v>
      </c>
      <c r="G58" s="227">
        <v>2</v>
      </c>
      <c r="H58" s="167">
        <v>683.13404029914932</v>
      </c>
      <c r="I58" s="225">
        <v>2605118</v>
      </c>
      <c r="J58" s="225">
        <v>2</v>
      </c>
      <c r="K58" s="167">
        <v>683.13404029914932</v>
      </c>
      <c r="L58" s="164">
        <v>0</v>
      </c>
      <c r="M58" s="164">
        <v>0</v>
      </c>
      <c r="N58" s="164">
        <v>0</v>
      </c>
      <c r="O58" s="164">
        <v>0</v>
      </c>
      <c r="P58" s="169">
        <v>0</v>
      </c>
      <c r="Q58" s="229">
        <v>0</v>
      </c>
      <c r="R58" s="169">
        <v>0</v>
      </c>
      <c r="S58" s="229">
        <v>0</v>
      </c>
      <c r="T58" s="174">
        <v>100</v>
      </c>
      <c r="U58" s="174">
        <v>100</v>
      </c>
      <c r="W58" s="116">
        <v>381348</v>
      </c>
      <c r="X58" s="116">
        <v>381348</v>
      </c>
    </row>
    <row r="59" spans="2:61" s="10" customFormat="1" ht="20.100000000000001" customHeight="1">
      <c r="B59" s="144"/>
      <c r="C59" s="145"/>
      <c r="D59" s="129" t="s">
        <v>20</v>
      </c>
      <c r="E59" s="166">
        <f>SUM(E57:E58)</f>
        <v>17925734000</v>
      </c>
      <c r="F59" s="225">
        <v>17925734214</v>
      </c>
      <c r="G59" s="227">
        <v>2968</v>
      </c>
      <c r="H59" s="167">
        <v>100.26874862978788</v>
      </c>
      <c r="I59" s="225">
        <v>17925734214</v>
      </c>
      <c r="J59" s="225">
        <v>2968</v>
      </c>
      <c r="K59" s="168">
        <v>100.28336181626113</v>
      </c>
      <c r="L59" s="164">
        <v>0</v>
      </c>
      <c r="M59" s="164">
        <v>0</v>
      </c>
      <c r="N59" s="164">
        <v>0</v>
      </c>
      <c r="O59" s="164">
        <v>0</v>
      </c>
      <c r="P59" s="191">
        <v>0</v>
      </c>
      <c r="Q59" s="230">
        <v>0</v>
      </c>
      <c r="R59" s="191">
        <v>0</v>
      </c>
      <c r="S59" s="230">
        <v>0</v>
      </c>
      <c r="T59" s="176">
        <v>100</v>
      </c>
      <c r="U59" s="176">
        <v>99.885428104713895</v>
      </c>
      <c r="W59" s="58">
        <v>17877688172</v>
      </c>
      <c r="X59" s="58">
        <v>17875083054</v>
      </c>
    </row>
    <row r="60" spans="2:61" s="21" customFormat="1" ht="20.25" customHeight="1">
      <c r="B60" s="143"/>
      <c r="C60" s="125"/>
      <c r="D60" s="126" t="s">
        <v>17</v>
      </c>
      <c r="E60" s="100">
        <v>31785186000</v>
      </c>
      <c r="F60" s="25">
        <v>31868637569</v>
      </c>
      <c r="G60" s="32">
        <v>945238</v>
      </c>
      <c r="H60" s="171">
        <v>100.19670188521816</v>
      </c>
      <c r="I60" s="25">
        <v>31794231356</v>
      </c>
      <c r="J60" s="25">
        <v>943231</v>
      </c>
      <c r="K60" s="174">
        <v>100.21824416512048</v>
      </c>
      <c r="L60" s="25">
        <v>1876679</v>
      </c>
      <c r="M60" s="25">
        <v>329</v>
      </c>
      <c r="N60" s="25">
        <v>426800</v>
      </c>
      <c r="O60" s="25">
        <v>18</v>
      </c>
      <c r="P60" s="169">
        <v>73979413</v>
      </c>
      <c r="Q60" s="175">
        <v>1989</v>
      </c>
      <c r="R60" s="25">
        <v>0</v>
      </c>
      <c r="S60" s="25">
        <v>0</v>
      </c>
      <c r="T60" s="171">
        <v>99.766522140022772</v>
      </c>
      <c r="U60" s="171">
        <v>99.745076959429895</v>
      </c>
      <c r="V60" s="4"/>
      <c r="W60" s="58">
        <v>31806074421</v>
      </c>
      <c r="X60" s="58">
        <v>31724993409</v>
      </c>
      <c r="Y60" s="31"/>
      <c r="Z60" s="31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</row>
    <row r="61" spans="2:61" s="21" customFormat="1" ht="20.25" customHeight="1">
      <c r="B61" s="259" t="s">
        <v>35</v>
      </c>
      <c r="C61" s="260"/>
      <c r="D61" s="129" t="s">
        <v>19</v>
      </c>
      <c r="E61" s="101">
        <v>67273000</v>
      </c>
      <c r="F61" s="26">
        <v>200211913</v>
      </c>
      <c r="G61" s="31">
        <v>5271</v>
      </c>
      <c r="H61" s="174">
        <v>81.629624454353007</v>
      </c>
      <c r="I61" s="26">
        <v>69681464</v>
      </c>
      <c r="J61" s="26">
        <v>1234</v>
      </c>
      <c r="K61" s="174">
        <v>85.160735800674487</v>
      </c>
      <c r="L61" s="26">
        <v>25288</v>
      </c>
      <c r="M61" s="26">
        <v>1</v>
      </c>
      <c r="N61" s="26">
        <v>27247061</v>
      </c>
      <c r="O61" s="26">
        <v>887</v>
      </c>
      <c r="P61" s="169">
        <v>103283388</v>
      </c>
      <c r="Q61" s="175">
        <v>3150</v>
      </c>
      <c r="R61" s="26">
        <v>0</v>
      </c>
      <c r="S61" s="26">
        <v>0</v>
      </c>
      <c r="T61" s="174">
        <v>34.803855053320426</v>
      </c>
      <c r="U61" s="174">
        <v>33.360745311265632</v>
      </c>
      <c r="V61" s="4"/>
      <c r="W61" s="90">
        <v>245268693</v>
      </c>
      <c r="X61" s="90">
        <v>81823464</v>
      </c>
      <c r="Y61" s="31"/>
      <c r="Z61" s="31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</row>
    <row r="62" spans="2:61" s="21" customFormat="1" ht="20.25" customHeight="1">
      <c r="B62" s="147"/>
      <c r="C62" s="140"/>
      <c r="D62" s="146" t="s">
        <v>20</v>
      </c>
      <c r="E62" s="198">
        <f>SUM(E60:E61)</f>
        <v>31852459000</v>
      </c>
      <c r="F62" s="27">
        <v>32068849482</v>
      </c>
      <c r="G62" s="59">
        <v>950509</v>
      </c>
      <c r="H62" s="176">
        <v>100.05461976410079</v>
      </c>
      <c r="I62" s="27">
        <v>31863912820</v>
      </c>
      <c r="J62" s="27">
        <v>944465</v>
      </c>
      <c r="K62" s="176">
        <v>100.17950852242767</v>
      </c>
      <c r="L62" s="27">
        <v>1901967</v>
      </c>
      <c r="M62" s="27">
        <v>330</v>
      </c>
      <c r="N62" s="27">
        <v>27673861</v>
      </c>
      <c r="O62" s="27">
        <v>905</v>
      </c>
      <c r="P62" s="191">
        <v>177262801</v>
      </c>
      <c r="Q62" s="62">
        <v>5139</v>
      </c>
      <c r="R62" s="27">
        <v>0</v>
      </c>
      <c r="S62" s="27">
        <v>0</v>
      </c>
      <c r="T62" s="176">
        <v>99.360947881479106</v>
      </c>
      <c r="U62" s="174">
        <v>99.237079581563023</v>
      </c>
      <c r="V62" s="23"/>
      <c r="W62" s="58">
        <v>32051343114</v>
      </c>
      <c r="X62" s="58">
        <v>31806816873</v>
      </c>
      <c r="Y62" s="43"/>
      <c r="Z62" s="43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</row>
    <row r="63" spans="2:61" s="21" customFormat="1" ht="20.25" customHeight="1">
      <c r="B63" s="143"/>
      <c r="C63" s="125"/>
      <c r="D63" s="126" t="s">
        <v>17</v>
      </c>
      <c r="E63" s="100">
        <v>2660000</v>
      </c>
      <c r="F63" s="25">
        <v>2658400</v>
      </c>
      <c r="G63" s="32">
        <v>55</v>
      </c>
      <c r="H63" s="171">
        <v>98.803240912807553</v>
      </c>
      <c r="I63" s="25">
        <v>2658400</v>
      </c>
      <c r="J63" s="25">
        <v>55</v>
      </c>
      <c r="K63" s="174">
        <v>98.803240912807553</v>
      </c>
      <c r="L63" s="25">
        <v>0</v>
      </c>
      <c r="M63" s="25">
        <v>0</v>
      </c>
      <c r="N63" s="25">
        <v>0</v>
      </c>
      <c r="O63" s="25">
        <v>0</v>
      </c>
      <c r="P63" s="169">
        <v>0</v>
      </c>
      <c r="Q63" s="175">
        <v>0</v>
      </c>
      <c r="R63" s="25">
        <v>0</v>
      </c>
      <c r="S63" s="25">
        <v>0</v>
      </c>
      <c r="T63" s="201">
        <v>100</v>
      </c>
      <c r="U63" s="171">
        <v>100</v>
      </c>
      <c r="V63" s="31"/>
      <c r="W63" s="58">
        <v>2690600</v>
      </c>
      <c r="X63" s="58">
        <v>2690600</v>
      </c>
      <c r="Y63" s="31"/>
      <c r="Z63" s="31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2:61" s="21" customFormat="1" ht="20.25" customHeight="1">
      <c r="B64" s="259" t="s">
        <v>36</v>
      </c>
      <c r="C64" s="260"/>
      <c r="D64" s="129" t="s">
        <v>19</v>
      </c>
      <c r="E64" s="101">
        <v>1000</v>
      </c>
      <c r="F64" s="26">
        <v>0</v>
      </c>
      <c r="G64" s="31">
        <v>0</v>
      </c>
      <c r="H64" s="174">
        <v>0</v>
      </c>
      <c r="I64" s="26">
        <v>0</v>
      </c>
      <c r="J64" s="26">
        <v>0</v>
      </c>
      <c r="K64" s="174">
        <v>0</v>
      </c>
      <c r="L64" s="26">
        <v>0</v>
      </c>
      <c r="M64" s="26">
        <v>0</v>
      </c>
      <c r="N64" s="26">
        <v>0</v>
      </c>
      <c r="O64" s="26">
        <v>0</v>
      </c>
      <c r="P64" s="169">
        <v>0</v>
      </c>
      <c r="Q64" s="175">
        <v>0</v>
      </c>
      <c r="R64" s="26">
        <v>0</v>
      </c>
      <c r="S64" s="26">
        <v>0</v>
      </c>
      <c r="T64" s="201">
        <v>0</v>
      </c>
      <c r="U64" s="174" t="s">
        <v>70</v>
      </c>
      <c r="V64" s="31"/>
      <c r="W64" s="90">
        <v>0</v>
      </c>
      <c r="X64" s="90">
        <v>0</v>
      </c>
      <c r="Y64" s="31"/>
      <c r="Z64" s="31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</row>
    <row r="65" spans="2:61" s="21" customFormat="1" ht="20.25" customHeight="1">
      <c r="B65" s="144"/>
      <c r="C65" s="145"/>
      <c r="D65" s="129" t="s">
        <v>20</v>
      </c>
      <c r="E65" s="101">
        <f>SUM(E63:E64)</f>
        <v>2661000</v>
      </c>
      <c r="F65" s="24">
        <v>2658400</v>
      </c>
      <c r="G65" s="44">
        <v>55</v>
      </c>
      <c r="H65" s="176">
        <v>98.803240912807553</v>
      </c>
      <c r="I65" s="24">
        <v>2658400</v>
      </c>
      <c r="J65" s="24">
        <v>55</v>
      </c>
      <c r="K65" s="176">
        <v>98.803240912807553</v>
      </c>
      <c r="L65" s="207">
        <v>0</v>
      </c>
      <c r="M65" s="207">
        <v>0</v>
      </c>
      <c r="N65" s="24">
        <v>0</v>
      </c>
      <c r="O65" s="24">
        <v>0</v>
      </c>
      <c r="P65" s="191">
        <v>0</v>
      </c>
      <c r="Q65" s="62">
        <v>0</v>
      </c>
      <c r="R65" s="24">
        <v>0</v>
      </c>
      <c r="S65" s="24">
        <v>0</v>
      </c>
      <c r="T65" s="201">
        <v>100</v>
      </c>
      <c r="U65" s="176">
        <v>100</v>
      </c>
      <c r="V65" s="70"/>
      <c r="W65" s="58">
        <v>2690600</v>
      </c>
      <c r="X65" s="58">
        <v>2690600</v>
      </c>
      <c r="Y65" s="43"/>
      <c r="Z65" s="43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</row>
    <row r="66" spans="2:61" s="21" customFormat="1" ht="20.25" customHeight="1">
      <c r="B66" s="245"/>
      <c r="C66" s="246"/>
      <c r="D66" s="126" t="s">
        <v>39</v>
      </c>
      <c r="E66" s="100">
        <v>1000</v>
      </c>
      <c r="F66" s="25"/>
      <c r="G66" s="32"/>
      <c r="H66" s="171"/>
      <c r="I66" s="25"/>
      <c r="J66" s="25"/>
      <c r="K66" s="174"/>
      <c r="L66" s="25"/>
      <c r="M66" s="25"/>
      <c r="N66" s="25"/>
      <c r="O66" s="25"/>
      <c r="P66" s="169"/>
      <c r="Q66" s="175"/>
      <c r="R66" s="25"/>
      <c r="S66" s="25"/>
      <c r="T66" s="171"/>
      <c r="U66" s="171"/>
      <c r="V66" s="31"/>
      <c r="W66" s="58"/>
      <c r="X66" s="58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</row>
    <row r="67" spans="2:61" s="21" customFormat="1" ht="20.25" customHeight="1">
      <c r="B67" s="259" t="s">
        <v>32</v>
      </c>
      <c r="C67" s="260"/>
      <c r="D67" s="129" t="s">
        <v>38</v>
      </c>
      <c r="E67" s="101">
        <v>1000</v>
      </c>
      <c r="F67" s="24"/>
      <c r="G67" s="44"/>
      <c r="H67" s="174"/>
      <c r="I67" s="24"/>
      <c r="J67" s="24"/>
      <c r="K67" s="174"/>
      <c r="L67" s="24"/>
      <c r="M67" s="24"/>
      <c r="N67" s="24"/>
      <c r="O67" s="24"/>
      <c r="P67" s="169"/>
      <c r="Q67" s="175"/>
      <c r="R67" s="24"/>
      <c r="S67" s="24"/>
      <c r="T67" s="174"/>
      <c r="U67" s="174"/>
      <c r="V67" s="31"/>
      <c r="W67" s="90"/>
      <c r="X67" s="90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</row>
    <row r="68" spans="2:61" s="21" customFormat="1" ht="20.25" customHeight="1">
      <c r="B68" s="149"/>
      <c r="C68" s="150"/>
      <c r="D68" s="129" t="s">
        <v>40</v>
      </c>
      <c r="E68" s="101">
        <f>SUM(E66:E67)</f>
        <v>2000</v>
      </c>
      <c r="F68" s="22"/>
      <c r="G68" s="33"/>
      <c r="H68" s="176"/>
      <c r="I68" s="22"/>
      <c r="J68" s="22"/>
      <c r="K68" s="176"/>
      <c r="L68" s="22"/>
      <c r="M68" s="22"/>
      <c r="N68" s="22"/>
      <c r="O68" s="22"/>
      <c r="P68" s="191"/>
      <c r="Q68" s="62"/>
      <c r="R68" s="22"/>
      <c r="S68" s="22"/>
      <c r="T68" s="176"/>
      <c r="U68" s="176"/>
      <c r="V68" s="31"/>
      <c r="W68" s="58"/>
      <c r="X68" s="58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</row>
    <row r="69" spans="2:61" s="21" customFormat="1" ht="20.25" customHeight="1">
      <c r="B69" s="254" t="s">
        <v>53</v>
      </c>
      <c r="C69" s="255"/>
      <c r="D69" s="151" t="s">
        <v>17</v>
      </c>
      <c r="E69" s="103">
        <v>23154000</v>
      </c>
      <c r="F69" s="34">
        <v>23153700</v>
      </c>
      <c r="G69" s="52">
        <v>2544</v>
      </c>
      <c r="H69" s="208">
        <v>95.950818041672875</v>
      </c>
      <c r="I69" s="34">
        <v>23153700</v>
      </c>
      <c r="J69" s="34">
        <v>2544</v>
      </c>
      <c r="K69" s="176">
        <v>95.950818041672875</v>
      </c>
      <c r="L69" s="34">
        <v>0</v>
      </c>
      <c r="M69" s="34">
        <v>0</v>
      </c>
      <c r="N69" s="34">
        <v>0</v>
      </c>
      <c r="O69" s="34">
        <v>0</v>
      </c>
      <c r="P69" s="209">
        <v>0</v>
      </c>
      <c r="Q69" s="210">
        <v>0</v>
      </c>
      <c r="R69" s="34"/>
      <c r="S69" s="34"/>
      <c r="T69" s="171">
        <v>100</v>
      </c>
      <c r="U69" s="176">
        <v>100</v>
      </c>
      <c r="V69" s="70"/>
      <c r="W69" s="58">
        <v>24130800</v>
      </c>
      <c r="X69" s="58">
        <v>24130800</v>
      </c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</row>
    <row r="70" spans="2:61" s="21" customFormat="1" ht="20.25" customHeight="1">
      <c r="B70" s="247" t="s">
        <v>55</v>
      </c>
      <c r="C70" s="152" t="s">
        <v>34</v>
      </c>
      <c r="D70" s="129" t="s">
        <v>38</v>
      </c>
      <c r="E70" s="101">
        <v>0</v>
      </c>
      <c r="F70" s="26"/>
      <c r="G70" s="31"/>
      <c r="H70" s="208">
        <f>+ROUND(F70/W69*100,1)</f>
        <v>0</v>
      </c>
      <c r="I70" s="26"/>
      <c r="J70" s="26"/>
      <c r="K70" s="176">
        <f>+ROUND(I70/X69*100,1)</f>
        <v>0</v>
      </c>
      <c r="L70" s="26"/>
      <c r="M70" s="26"/>
      <c r="N70" s="26"/>
      <c r="O70" s="26"/>
      <c r="P70" s="210">
        <f>+F70-I70-N70</f>
        <v>0</v>
      </c>
      <c r="Q70" s="62">
        <f>+G70-J70-O70</f>
        <v>0</v>
      </c>
      <c r="R70" s="26"/>
      <c r="S70" s="26"/>
      <c r="T70" s="171"/>
      <c r="U70" s="176"/>
      <c r="V70" s="31"/>
      <c r="W70" s="58"/>
      <c r="X70" s="58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</row>
    <row r="71" spans="2:61" s="21" customFormat="1" ht="20.25" customHeight="1">
      <c r="B71" s="248"/>
      <c r="C71" s="133"/>
      <c r="D71" s="126" t="s">
        <v>39</v>
      </c>
      <c r="E71" s="100"/>
      <c r="F71" s="25"/>
      <c r="G71" s="32"/>
      <c r="H71" s="171"/>
      <c r="I71" s="25"/>
      <c r="J71" s="25"/>
      <c r="K71" s="171"/>
      <c r="L71" s="25"/>
      <c r="M71" s="25"/>
      <c r="N71" s="25"/>
      <c r="O71" s="25"/>
      <c r="P71" s="169"/>
      <c r="Q71" s="175"/>
      <c r="R71" s="25"/>
      <c r="S71" s="25"/>
      <c r="T71" s="171"/>
      <c r="U71" s="171"/>
      <c r="V71" s="31"/>
      <c r="W71" s="58"/>
      <c r="X71" s="58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</row>
    <row r="72" spans="2:61" s="21" customFormat="1" ht="20.25" customHeight="1">
      <c r="B72" s="248"/>
      <c r="C72" s="128" t="s">
        <v>37</v>
      </c>
      <c r="D72" s="129" t="s">
        <v>19</v>
      </c>
      <c r="E72" s="101"/>
      <c r="F72" s="26"/>
      <c r="G72" s="31"/>
      <c r="H72" s="174"/>
      <c r="I72" s="26"/>
      <c r="J72" s="26"/>
      <c r="K72" s="174"/>
      <c r="L72" s="26"/>
      <c r="M72" s="26"/>
      <c r="N72" s="26"/>
      <c r="O72" s="26"/>
      <c r="P72" s="169"/>
      <c r="Q72" s="175"/>
      <c r="R72" s="26"/>
      <c r="S72" s="26"/>
      <c r="T72" s="174"/>
      <c r="U72" s="174"/>
      <c r="V72" s="31"/>
      <c r="W72" s="90"/>
      <c r="X72" s="90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</row>
    <row r="73" spans="2:61" s="21" customFormat="1" ht="20.25" customHeight="1">
      <c r="B73" s="249"/>
      <c r="C73" s="128"/>
      <c r="D73" s="129" t="s">
        <v>40</v>
      </c>
      <c r="E73" s="101"/>
      <c r="F73" s="24"/>
      <c r="G73" s="44"/>
      <c r="H73" s="176"/>
      <c r="I73" s="24"/>
      <c r="J73" s="24"/>
      <c r="K73" s="176"/>
      <c r="L73" s="24"/>
      <c r="M73" s="24"/>
      <c r="N73" s="24"/>
      <c r="O73" s="24"/>
      <c r="P73" s="191"/>
      <c r="Q73" s="62"/>
      <c r="R73" s="24"/>
      <c r="S73" s="24"/>
      <c r="T73" s="176"/>
      <c r="U73" s="176"/>
      <c r="V73" s="33"/>
      <c r="W73" s="90"/>
      <c r="X73" s="90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</row>
    <row r="74" spans="2:61" s="21" customFormat="1" ht="20.25" customHeight="1">
      <c r="B74" s="143"/>
      <c r="C74" s="125"/>
      <c r="D74" s="137" t="s">
        <v>17</v>
      </c>
      <c r="E74" s="192">
        <f>SUM(E23,E32,E37,E38,E41,E44,E60,E63,E66,E54,E57,E69,E71)</f>
        <v>233812601000</v>
      </c>
      <c r="F74" s="192">
        <f>SUM(F23,F32,F37,F38,F41,F44,F60,F63,F66,F54,F57,F69,F71)</f>
        <v>235100015709</v>
      </c>
      <c r="G74" s="192">
        <f>SUM(G23,G32,G37,G38,G41,G44,G60,G63,G66,G54,G57,G69,G71)</f>
        <v>3765418</v>
      </c>
      <c r="H74" s="171">
        <f>+ROUND(F74/W74*100,1)</f>
        <v>101.5</v>
      </c>
      <c r="I74" s="192">
        <f>SUM(I23,I32,I37,I38,I41,I44,I60,I63,I66,I54,I57,I69,I71)</f>
        <v>234299366604</v>
      </c>
      <c r="J74" s="192">
        <f>SUM(J23,J32,J37,J38,J41,J44,J60,J63,J66,J54,J57,J69,J71)</f>
        <v>3706690</v>
      </c>
      <c r="K74" s="171">
        <f>+ROUND(I74/X74*100,1)</f>
        <v>101.5</v>
      </c>
      <c r="L74" s="173">
        <f t="shared" ref="L74:S74" si="0">SUM(L23,L32,L37,L38,L41,L44,L60,L63,L66,L54,L57,L69,L71)</f>
        <v>2348379</v>
      </c>
      <c r="M74" s="173">
        <f t="shared" si="0"/>
        <v>343</v>
      </c>
      <c r="N74" s="173">
        <f t="shared" si="0"/>
        <v>4290317</v>
      </c>
      <c r="O74" s="173">
        <f t="shared" si="0"/>
        <v>480</v>
      </c>
      <c r="P74" s="169">
        <f t="shared" si="0"/>
        <v>796358788</v>
      </c>
      <c r="Q74" s="175">
        <f t="shared" si="0"/>
        <v>58248</v>
      </c>
      <c r="R74" s="173">
        <f t="shared" si="0"/>
        <v>10784600</v>
      </c>
      <c r="S74" s="173">
        <f t="shared" si="0"/>
        <v>30</v>
      </c>
      <c r="T74" s="171">
        <f>+ROUND(I74/F74*100,1)</f>
        <v>99.7</v>
      </c>
      <c r="U74" s="171">
        <v>99.6</v>
      </c>
      <c r="V74" s="33"/>
      <c r="W74" s="90">
        <v>231661732538</v>
      </c>
      <c r="X74" s="90">
        <v>230728018724</v>
      </c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</row>
    <row r="75" spans="2:61" s="21" customFormat="1" ht="20.25" customHeight="1">
      <c r="B75" s="250" t="s">
        <v>54</v>
      </c>
      <c r="C75" s="251"/>
      <c r="D75" s="138" t="s">
        <v>19</v>
      </c>
      <c r="E75" s="187">
        <f>SUM(E24,E33,E39,E42,E45,E61,E64,E67,E55,E58,E70,E72)</f>
        <v>900635000</v>
      </c>
      <c r="F75" s="187">
        <f>SUM(F24,F33,F39,F42,F45,F61,F64,F67,F55,F58,F70,F72)</f>
        <v>2598966192</v>
      </c>
      <c r="G75" s="187">
        <f>SUM(G24,G33,G39,G42,G45,G61,G64,G67,G55,G58,G70,G72)</f>
        <v>199193</v>
      </c>
      <c r="H75" s="174">
        <f>+ROUND(F75/W75*100,1)</f>
        <v>88.7</v>
      </c>
      <c r="I75" s="187">
        <f>SUM(I24,I33,I39,I42,I45,I61,I64,I67,I55,I58,I70,I72)</f>
        <v>922315464</v>
      </c>
      <c r="J75" s="187">
        <f>SUM(J24,J33,J39,J42,J45,J61,J64,J67,J55,J58,J70,J72)</f>
        <v>64558</v>
      </c>
      <c r="K75" s="174">
        <f>+ROUND(I75/X75*100,1)</f>
        <v>95.2</v>
      </c>
      <c r="L75" s="175">
        <f t="shared" ref="L75:S75" si="1">SUM(L24,L33,L39,L42,L45,L61,L64,L67,L55,L58,L70,L72)</f>
        <v>46288</v>
      </c>
      <c r="M75" s="175">
        <f t="shared" si="1"/>
        <v>2</v>
      </c>
      <c r="N75" s="175">
        <f t="shared" si="1"/>
        <v>221815236</v>
      </c>
      <c r="O75" s="175">
        <f t="shared" si="1"/>
        <v>16503</v>
      </c>
      <c r="P75" s="169">
        <f t="shared" si="1"/>
        <v>1454835492</v>
      </c>
      <c r="Q75" s="175">
        <f t="shared" si="1"/>
        <v>118132</v>
      </c>
      <c r="R75" s="175">
        <f t="shared" si="1"/>
        <v>7935310</v>
      </c>
      <c r="S75" s="175">
        <f t="shared" si="1"/>
        <v>142</v>
      </c>
      <c r="T75" s="174">
        <f>+ROUND(I75/F75*100,1)</f>
        <v>35.5</v>
      </c>
      <c r="U75" s="174">
        <v>33.1</v>
      </c>
      <c r="V75" s="36"/>
      <c r="W75" s="90">
        <v>2929775916</v>
      </c>
      <c r="X75" s="90">
        <v>969262476</v>
      </c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</row>
    <row r="76" spans="2:61" s="21" customFormat="1" ht="20.25" customHeight="1">
      <c r="B76" s="147"/>
      <c r="C76" s="140"/>
      <c r="D76" s="141" t="s">
        <v>20</v>
      </c>
      <c r="E76" s="195">
        <f>SUM(E74:E75)</f>
        <v>234713236000</v>
      </c>
      <c r="F76" s="195">
        <f>SUM(F74:F75)</f>
        <v>237698981901</v>
      </c>
      <c r="G76" s="195">
        <f>SUM(G74:G75)</f>
        <v>3964611</v>
      </c>
      <c r="H76" s="176">
        <f>+ROUND(F76/W76*100,1)</f>
        <v>101.3</v>
      </c>
      <c r="I76" s="195">
        <f>SUM(I74:I75)</f>
        <v>235221682068</v>
      </c>
      <c r="J76" s="195">
        <f>SUM(J74:J75)</f>
        <v>3771248</v>
      </c>
      <c r="K76" s="176">
        <f>+ROUND(I76/X76*100,1)</f>
        <v>101.5</v>
      </c>
      <c r="L76" s="62">
        <f t="shared" ref="L76:S76" si="2">SUM(L74:L75)</f>
        <v>2394667</v>
      </c>
      <c r="M76" s="62">
        <f t="shared" si="2"/>
        <v>345</v>
      </c>
      <c r="N76" s="62">
        <f t="shared" si="2"/>
        <v>226105553</v>
      </c>
      <c r="O76" s="62">
        <f t="shared" si="2"/>
        <v>16983</v>
      </c>
      <c r="P76" s="191">
        <f t="shared" si="2"/>
        <v>2251194280</v>
      </c>
      <c r="Q76" s="62">
        <f t="shared" si="2"/>
        <v>176380</v>
      </c>
      <c r="R76" s="62">
        <f t="shared" si="2"/>
        <v>18719910</v>
      </c>
      <c r="S76" s="62">
        <f t="shared" si="2"/>
        <v>172</v>
      </c>
      <c r="T76" s="176">
        <f>+ROUND(I76/F76*100,1)</f>
        <v>99</v>
      </c>
      <c r="U76" s="176">
        <v>98.8</v>
      </c>
      <c r="V76" s="36"/>
      <c r="W76" s="90">
        <v>234591508454</v>
      </c>
      <c r="X76" s="90">
        <v>231697281200</v>
      </c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</row>
    <row r="77" spans="2:61" s="21" customFormat="1" ht="20.25" customHeight="1">
      <c r="B77" s="153"/>
      <c r="C77" s="153"/>
      <c r="D77" s="138"/>
      <c r="E77" s="215"/>
      <c r="F77" s="44"/>
      <c r="G77" s="44"/>
      <c r="H77" s="216"/>
      <c r="I77" s="44"/>
      <c r="J77" s="44"/>
      <c r="K77" s="216"/>
      <c r="L77" s="44"/>
      <c r="M77" s="44"/>
      <c r="N77" s="44"/>
      <c r="O77" s="44"/>
      <c r="P77" s="44"/>
      <c r="Q77" s="44"/>
      <c r="R77" s="44"/>
      <c r="S77" s="44"/>
      <c r="T77" s="216"/>
      <c r="U77" s="216"/>
      <c r="V77" s="36"/>
      <c r="W77" s="90"/>
      <c r="X77" s="90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2:61" s="21" customFormat="1" ht="12" hidden="1" customHeight="1">
      <c r="B78" s="153"/>
      <c r="C78" s="153"/>
      <c r="D78" s="138"/>
      <c r="E78" s="215"/>
      <c r="F78" s="44"/>
      <c r="G78" s="44"/>
      <c r="H78" s="216"/>
      <c r="I78" s="44"/>
      <c r="J78" s="44"/>
      <c r="K78" s="216"/>
      <c r="L78" s="59"/>
      <c r="M78" s="59"/>
      <c r="N78" s="59"/>
      <c r="O78" s="59"/>
      <c r="P78" s="44"/>
      <c r="Q78" s="44"/>
      <c r="R78" s="44"/>
      <c r="S78" s="44"/>
      <c r="T78" s="216"/>
      <c r="U78" s="216"/>
      <c r="V78" s="36"/>
      <c r="W78" s="85">
        <v>720327615</v>
      </c>
      <c r="X78" s="85">
        <v>218483129</v>
      </c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2:61" s="21" customFormat="1" ht="12" hidden="1" customHeight="1">
      <c r="B79" s="145"/>
      <c r="C79" s="40"/>
      <c r="D79" s="126" t="s">
        <v>39</v>
      </c>
      <c r="E79" s="104">
        <f>E57+E71</f>
        <v>17923129000</v>
      </c>
      <c r="F79" s="104">
        <v>17529295894</v>
      </c>
      <c r="G79" s="104">
        <v>3200</v>
      </c>
      <c r="H79" s="75">
        <f>+ROUND(F79/W78*100,1)</f>
        <v>2433.5</v>
      </c>
      <c r="I79" s="104">
        <v>17529295894</v>
      </c>
      <c r="J79" s="104">
        <v>3167</v>
      </c>
      <c r="K79" s="75">
        <f>+ROUND(I79/X78*100,1)</f>
        <v>8023.2</v>
      </c>
      <c r="L79" s="77">
        <v>1948</v>
      </c>
      <c r="M79" s="77">
        <v>0</v>
      </c>
      <c r="N79" s="77">
        <v>0</v>
      </c>
      <c r="O79" s="77">
        <v>0</v>
      </c>
      <c r="P79" s="74">
        <v>0</v>
      </c>
      <c r="Q79" s="74">
        <v>33</v>
      </c>
      <c r="R79" s="74">
        <v>0</v>
      </c>
      <c r="S79" s="74">
        <v>0</v>
      </c>
      <c r="T79" s="171">
        <f>+ROUND(I79/F79*100,1)</f>
        <v>100</v>
      </c>
      <c r="U79" s="171"/>
      <c r="V79" s="76"/>
      <c r="W79" s="85">
        <v>163280476346</v>
      </c>
      <c r="X79" s="85">
        <v>162595320313</v>
      </c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2:61" s="21" customFormat="1" ht="12" hidden="1" customHeight="1">
      <c r="B80" s="154"/>
      <c r="C80" s="155" t="s">
        <v>62</v>
      </c>
      <c r="D80" s="129" t="s">
        <v>38</v>
      </c>
      <c r="E80" s="211">
        <f>E58+E72</f>
        <v>2605000</v>
      </c>
      <c r="F80" s="211">
        <v>3371793</v>
      </c>
      <c r="G80" s="211">
        <v>12</v>
      </c>
      <c r="H80" s="78">
        <f>+ROUND(F80/W79*100,1)</f>
        <v>0</v>
      </c>
      <c r="I80" s="211">
        <v>3371793</v>
      </c>
      <c r="J80" s="211">
        <v>12</v>
      </c>
      <c r="K80" s="78">
        <f>+ROUND(I80/X79*100,1)</f>
        <v>0</v>
      </c>
      <c r="L80" s="77">
        <v>0</v>
      </c>
      <c r="M80" s="77">
        <v>0</v>
      </c>
      <c r="N80" s="77">
        <v>0</v>
      </c>
      <c r="O80" s="77">
        <v>0</v>
      </c>
      <c r="P80" s="212">
        <v>0</v>
      </c>
      <c r="Q80" s="212">
        <v>0</v>
      </c>
      <c r="R80" s="212">
        <v>0</v>
      </c>
      <c r="S80" s="212">
        <v>0</v>
      </c>
      <c r="T80" s="174">
        <f>+ROUND(I80/F80*100,1)</f>
        <v>100</v>
      </c>
      <c r="U80" s="174"/>
      <c r="V80" s="76"/>
      <c r="W80" s="84"/>
      <c r="X80" s="8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</row>
    <row r="81" spans="2:61" s="21" customFormat="1" ht="12" hidden="1" customHeight="1">
      <c r="B81" s="156"/>
      <c r="C81" s="157"/>
      <c r="D81" s="146" t="s">
        <v>40</v>
      </c>
      <c r="E81" s="105">
        <f>E79+E80</f>
        <v>17925734000</v>
      </c>
      <c r="F81" s="105">
        <f>F79+F80</f>
        <v>17532667687</v>
      </c>
      <c r="G81" s="105">
        <f>G79+G80</f>
        <v>3212</v>
      </c>
      <c r="H81" s="213" t="e">
        <f>+ROUND(F81/W80*100,1)</f>
        <v>#DIV/0!</v>
      </c>
      <c r="I81" s="79">
        <f>SUM(I79:I80)</f>
        <v>17532667687</v>
      </c>
      <c r="J81" s="79">
        <f>SUM(J79:J80)</f>
        <v>3179</v>
      </c>
      <c r="K81" s="213" t="e">
        <f>+ROUND(I81/X80*100,1)</f>
        <v>#DIV/0!</v>
      </c>
      <c r="L81" s="214">
        <f>+L79+L80</f>
        <v>1948</v>
      </c>
      <c r="M81" s="80">
        <f t="shared" ref="M81:S81" si="3">M79+M80</f>
        <v>0</v>
      </c>
      <c r="N81" s="214">
        <f t="shared" si="3"/>
        <v>0</v>
      </c>
      <c r="O81" s="80">
        <f t="shared" si="3"/>
        <v>0</v>
      </c>
      <c r="P81" s="79">
        <f t="shared" si="3"/>
        <v>0</v>
      </c>
      <c r="Q81" s="79">
        <f t="shared" si="3"/>
        <v>33</v>
      </c>
      <c r="R81" s="79">
        <f t="shared" si="3"/>
        <v>0</v>
      </c>
      <c r="S81" s="79">
        <f t="shared" si="3"/>
        <v>0</v>
      </c>
      <c r="T81" s="176">
        <f>+ROUND(I81/F81*100,1)</f>
        <v>100</v>
      </c>
      <c r="U81" s="176"/>
      <c r="V81" s="76"/>
      <c r="W81" s="111"/>
      <c r="X81" s="111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</row>
    <row r="82" spans="2:61" s="21" customFormat="1" ht="12" hidden="1" customHeight="1">
      <c r="B82" s="156"/>
      <c r="C82" s="156"/>
      <c r="D82" s="138"/>
      <c r="E82" s="106"/>
      <c r="F82" s="217"/>
      <c r="G82" s="217"/>
      <c r="H82" s="218"/>
      <c r="I82" s="85"/>
      <c r="J82" s="85"/>
      <c r="K82" s="218"/>
      <c r="L82" s="85"/>
      <c r="M82" s="85"/>
      <c r="N82" s="85"/>
      <c r="O82" s="85"/>
      <c r="P82" s="85"/>
      <c r="Q82" s="85"/>
      <c r="R82" s="85"/>
      <c r="S82" s="85"/>
      <c r="T82" s="216"/>
      <c r="U82" s="216"/>
      <c r="V82" s="76"/>
      <c r="W82" s="111"/>
      <c r="X82" s="111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</row>
    <row r="83" spans="2:61" s="21" customFormat="1" ht="12" hidden="1" customHeight="1">
      <c r="B83" s="156"/>
      <c r="C83" s="156"/>
      <c r="D83" s="138"/>
      <c r="E83" s="106"/>
      <c r="F83" s="217"/>
      <c r="G83" s="217"/>
      <c r="H83" s="218"/>
      <c r="I83" s="85"/>
      <c r="J83" s="85"/>
      <c r="K83" s="218"/>
      <c r="L83" s="85"/>
      <c r="M83" s="85"/>
      <c r="N83" s="85"/>
      <c r="O83" s="85"/>
      <c r="P83" s="85"/>
      <c r="Q83" s="85"/>
      <c r="R83" s="85"/>
      <c r="S83" s="85"/>
      <c r="T83" s="216"/>
      <c r="U83" s="216"/>
      <c r="V83" s="76"/>
      <c r="W83" s="111"/>
      <c r="X83" s="111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</row>
    <row r="84" spans="2:61" s="21" customFormat="1" ht="20.25" customHeight="1">
      <c r="B84" s="156"/>
      <c r="C84" s="156"/>
      <c r="D84" s="138"/>
      <c r="E84" s="106"/>
      <c r="F84" s="217"/>
      <c r="G84" s="217"/>
      <c r="H84" s="218"/>
      <c r="I84" s="85"/>
      <c r="J84" s="85"/>
      <c r="K84" s="218"/>
      <c r="L84" s="85"/>
      <c r="M84" s="85"/>
      <c r="N84" s="85"/>
      <c r="O84" s="85"/>
      <c r="P84" s="85"/>
      <c r="Q84" s="85"/>
      <c r="R84" s="85"/>
      <c r="S84" s="85"/>
      <c r="T84" s="216"/>
      <c r="U84" s="216"/>
      <c r="V84" s="76"/>
      <c r="W84" s="111"/>
      <c r="X84" s="111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</row>
    <row r="85" spans="2:61" s="21" customFormat="1" ht="20.25" customHeight="1">
      <c r="B85" s="156"/>
      <c r="C85" s="156"/>
      <c r="D85" s="138"/>
      <c r="E85" s="106"/>
      <c r="F85" s="217"/>
      <c r="G85" s="217"/>
      <c r="H85" s="218"/>
      <c r="I85" s="85"/>
      <c r="J85" s="85"/>
      <c r="K85" s="218"/>
      <c r="L85" s="85"/>
      <c r="M85" s="85"/>
      <c r="N85" s="85"/>
      <c r="O85" s="85"/>
      <c r="P85" s="85"/>
      <c r="Q85" s="85"/>
      <c r="R85" s="85"/>
      <c r="S85" s="85"/>
      <c r="T85" s="216"/>
      <c r="U85" s="216"/>
      <c r="V85" s="76"/>
      <c r="W85" s="111"/>
      <c r="X85" s="111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</row>
    <row r="86" spans="2:61" s="21" customFormat="1" ht="20.25" customHeight="1">
      <c r="B86" s="156"/>
      <c r="C86" s="156"/>
      <c r="D86" s="138"/>
      <c r="E86" s="106"/>
      <c r="F86" s="217"/>
      <c r="G86" s="217"/>
      <c r="H86" s="218"/>
      <c r="I86" s="85"/>
      <c r="J86" s="85"/>
      <c r="K86" s="218"/>
      <c r="L86" s="85"/>
      <c r="M86" s="85"/>
      <c r="N86" s="85"/>
      <c r="O86" s="85"/>
      <c r="P86" s="85"/>
      <c r="Q86" s="85"/>
      <c r="R86" s="85"/>
      <c r="S86" s="85"/>
      <c r="T86" s="216"/>
      <c r="U86" s="216"/>
      <c r="V86" s="76"/>
      <c r="W86" s="111"/>
      <c r="X86" s="111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</row>
    <row r="87" spans="2:61" s="21" customFormat="1" ht="20.25" customHeight="1">
      <c r="B87" s="156"/>
      <c r="C87" s="156"/>
      <c r="D87" s="138"/>
      <c r="E87" s="106"/>
      <c r="F87" s="217"/>
      <c r="G87" s="217"/>
      <c r="H87" s="218"/>
      <c r="I87" s="85"/>
      <c r="J87" s="85"/>
      <c r="K87" s="218"/>
      <c r="L87" s="85"/>
      <c r="M87" s="85"/>
      <c r="N87" s="85"/>
      <c r="O87" s="85"/>
      <c r="P87" s="85"/>
      <c r="Q87" s="85"/>
      <c r="R87" s="85"/>
      <c r="S87" s="85"/>
      <c r="T87" s="216"/>
      <c r="U87" s="216"/>
      <c r="V87" s="76"/>
      <c r="W87" s="111"/>
      <c r="X87" s="111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2:61" s="21" customFormat="1" ht="20.25" customHeight="1">
      <c r="B88" s="156"/>
      <c r="C88" s="156"/>
      <c r="D88" s="138"/>
      <c r="E88" s="106"/>
      <c r="F88" s="217"/>
      <c r="G88" s="217"/>
      <c r="H88" s="218"/>
      <c r="I88" s="85"/>
      <c r="J88" s="85"/>
      <c r="K88" s="218"/>
      <c r="L88" s="85"/>
      <c r="M88" s="85"/>
      <c r="N88" s="85"/>
      <c r="O88" s="85"/>
      <c r="P88" s="85"/>
      <c r="Q88" s="85"/>
      <c r="R88" s="85"/>
      <c r="S88" s="85"/>
      <c r="T88" s="216"/>
      <c r="U88" s="216"/>
      <c r="V88" s="76"/>
      <c r="W88" s="90"/>
      <c r="X88" s="90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</row>
    <row r="89" spans="2:61" s="21" customFormat="1" ht="20.25" customHeight="1">
      <c r="B89" s="153"/>
      <c r="C89" s="153"/>
      <c r="D89" s="138"/>
      <c r="E89" s="215"/>
      <c r="F89" s="44"/>
      <c r="G89" s="44"/>
      <c r="H89" s="216"/>
      <c r="I89" s="44"/>
      <c r="J89" s="44"/>
      <c r="K89" s="216"/>
      <c r="L89" s="44"/>
      <c r="M89" s="44"/>
      <c r="N89" s="44"/>
      <c r="O89" s="44"/>
      <c r="P89" s="44"/>
      <c r="Q89" s="44"/>
      <c r="R89" s="44"/>
      <c r="S89" s="44"/>
      <c r="T89" s="216"/>
      <c r="U89" s="216"/>
      <c r="V89" s="36"/>
      <c r="W89" s="90"/>
      <c r="X89" s="90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</row>
    <row r="90" spans="2:61" s="21" customFormat="1" ht="20.25" customHeight="1"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2"/>
      <c r="M90" s="252"/>
      <c r="N90" s="252"/>
      <c r="O90" s="252"/>
      <c r="P90" s="252"/>
      <c r="Q90" s="252"/>
      <c r="R90" s="252"/>
      <c r="S90" s="252"/>
      <c r="T90" s="252"/>
      <c r="U90" s="252"/>
      <c r="V90" s="36"/>
      <c r="W90" s="90"/>
      <c r="X90" s="90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</row>
    <row r="91" spans="2:61" s="21" customFormat="1" ht="20.25" customHeight="1">
      <c r="B91" s="153"/>
      <c r="C91" s="153"/>
      <c r="D91" s="138"/>
      <c r="E91" s="215"/>
      <c r="F91" s="44"/>
      <c r="G91" s="44"/>
      <c r="H91" s="216"/>
      <c r="I91" s="44"/>
      <c r="J91" s="44"/>
      <c r="K91" s="216"/>
      <c r="L91" s="44"/>
      <c r="M91" s="44"/>
      <c r="N91" s="44"/>
      <c r="O91" s="44"/>
      <c r="P91" s="44"/>
      <c r="Q91" s="44"/>
      <c r="R91" s="44"/>
      <c r="S91" s="44"/>
      <c r="T91" s="216"/>
      <c r="U91" s="216"/>
      <c r="V91" s="36"/>
      <c r="W91" s="58"/>
      <c r="X91" s="58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</row>
    <row r="92" spans="2:61" ht="24" customHeight="1">
      <c r="B92" s="3" t="s">
        <v>64</v>
      </c>
      <c r="C92" s="3"/>
      <c r="W92" s="238"/>
      <c r="X92" s="238"/>
    </row>
    <row r="93" spans="2:61" ht="19.5" customHeight="1">
      <c r="B93" s="5"/>
      <c r="C93" s="6" t="s">
        <v>48</v>
      </c>
      <c r="D93" s="7"/>
      <c r="E93" s="256" t="s">
        <v>99</v>
      </c>
      <c r="F93" s="8" t="s">
        <v>1</v>
      </c>
      <c r="G93" s="8"/>
      <c r="H93" s="9"/>
      <c r="I93" s="8" t="s">
        <v>2</v>
      </c>
      <c r="J93" s="8"/>
      <c r="K93" s="9"/>
      <c r="L93" s="8" t="s">
        <v>3</v>
      </c>
      <c r="M93" s="9"/>
      <c r="N93" s="8" t="s">
        <v>4</v>
      </c>
      <c r="O93" s="9"/>
      <c r="P93" s="8" t="s">
        <v>5</v>
      </c>
      <c r="Q93" s="9"/>
      <c r="R93" s="8" t="s">
        <v>6</v>
      </c>
      <c r="S93" s="9"/>
      <c r="T93" s="8" t="s">
        <v>7</v>
      </c>
      <c r="U93" s="9"/>
      <c r="V93" s="30"/>
      <c r="W93" s="235"/>
      <c r="X93" s="114"/>
    </row>
    <row r="94" spans="2:61" ht="19.5" customHeight="1">
      <c r="B94" s="11"/>
      <c r="C94" s="12"/>
      <c r="D94" s="13"/>
      <c r="E94" s="257"/>
      <c r="F94" s="14" t="s">
        <v>42</v>
      </c>
      <c r="G94" s="15" t="s">
        <v>43</v>
      </c>
      <c r="H94" s="14" t="s">
        <v>8</v>
      </c>
      <c r="I94" s="14" t="s">
        <v>42</v>
      </c>
      <c r="J94" s="49" t="s">
        <v>43</v>
      </c>
      <c r="K94" s="50" t="s">
        <v>8</v>
      </c>
      <c r="L94" s="14" t="s">
        <v>42</v>
      </c>
      <c r="M94" s="15" t="s">
        <v>43</v>
      </c>
      <c r="N94" s="14" t="s">
        <v>42</v>
      </c>
      <c r="O94" s="15" t="s">
        <v>43</v>
      </c>
      <c r="P94" s="50" t="s">
        <v>42</v>
      </c>
      <c r="Q94" s="15" t="s">
        <v>43</v>
      </c>
      <c r="R94" s="14" t="s">
        <v>42</v>
      </c>
      <c r="S94" s="15" t="s">
        <v>43</v>
      </c>
      <c r="T94" s="14" t="s">
        <v>9</v>
      </c>
      <c r="U94" s="14" t="s">
        <v>10</v>
      </c>
      <c r="V94" s="30"/>
      <c r="W94" s="115"/>
      <c r="X94" s="115"/>
    </row>
    <row r="95" spans="2:61" ht="19.5" customHeight="1">
      <c r="B95" s="11"/>
      <c r="C95" s="12"/>
      <c r="D95" s="13"/>
      <c r="E95" s="257"/>
      <c r="F95" s="16"/>
      <c r="G95" s="16"/>
      <c r="H95" s="16" t="s">
        <v>11</v>
      </c>
      <c r="I95" s="16"/>
      <c r="J95" s="47"/>
      <c r="K95" s="51" t="s">
        <v>11</v>
      </c>
      <c r="L95" s="16"/>
      <c r="M95" s="16"/>
      <c r="N95" s="16"/>
      <c r="O95" s="16"/>
      <c r="P95" s="51"/>
      <c r="Q95" s="16"/>
      <c r="R95" s="16"/>
      <c r="S95" s="16"/>
      <c r="T95" s="17"/>
      <c r="U95" s="17"/>
      <c r="V95" s="30"/>
      <c r="W95" s="236"/>
      <c r="X95" s="236"/>
    </row>
    <row r="96" spans="2:61" ht="19.5" customHeight="1">
      <c r="B96" s="11" t="s">
        <v>12</v>
      </c>
      <c r="C96" s="12"/>
      <c r="D96" s="13"/>
      <c r="E96" s="258"/>
      <c r="F96" s="18" t="s">
        <v>13</v>
      </c>
      <c r="G96" s="18" t="s">
        <v>14</v>
      </c>
      <c r="H96" s="16" t="s">
        <v>15</v>
      </c>
      <c r="I96" s="18" t="s">
        <v>13</v>
      </c>
      <c r="J96" s="53" t="s">
        <v>14</v>
      </c>
      <c r="K96" s="48" t="s">
        <v>15</v>
      </c>
      <c r="L96" s="18" t="s">
        <v>13</v>
      </c>
      <c r="M96" s="18" t="s">
        <v>14</v>
      </c>
      <c r="N96" s="18" t="s">
        <v>13</v>
      </c>
      <c r="O96" s="18" t="s">
        <v>14</v>
      </c>
      <c r="P96" s="63" t="s">
        <v>13</v>
      </c>
      <c r="Q96" s="63" t="s">
        <v>14</v>
      </c>
      <c r="R96" s="18" t="s">
        <v>13</v>
      </c>
      <c r="S96" s="18" t="s">
        <v>14</v>
      </c>
      <c r="T96" s="18" t="s">
        <v>16</v>
      </c>
      <c r="U96" s="19" t="s">
        <v>16</v>
      </c>
      <c r="V96" s="30"/>
    </row>
    <row r="97" spans="2:24" ht="19.5" customHeight="1">
      <c r="B97" s="158"/>
      <c r="C97" s="125"/>
      <c r="D97" s="137" t="s">
        <v>17</v>
      </c>
      <c r="E97" s="107">
        <v>566223000</v>
      </c>
      <c r="F97" s="66">
        <v>549319255</v>
      </c>
      <c r="G97" s="66">
        <v>1098653</v>
      </c>
      <c r="H97" s="171">
        <v>99.66515025943356</v>
      </c>
      <c r="I97" s="38">
        <v>544278928</v>
      </c>
      <c r="J97" s="38">
        <v>1088559</v>
      </c>
      <c r="K97" s="75">
        <v>99.81182734083022</v>
      </c>
      <c r="L97" s="38">
        <v>0</v>
      </c>
      <c r="M97" s="38">
        <v>0</v>
      </c>
      <c r="N97" s="38">
        <v>30237</v>
      </c>
      <c r="O97" s="38">
        <v>64</v>
      </c>
      <c r="P97" s="38">
        <v>5010090</v>
      </c>
      <c r="Q97" s="38">
        <v>10030</v>
      </c>
      <c r="R97" s="38">
        <v>0</v>
      </c>
      <c r="S97" s="38">
        <v>0</v>
      </c>
      <c r="T97" s="92">
        <v>99.082441229918288</v>
      </c>
      <c r="U97" s="75">
        <v>98.936836007727194</v>
      </c>
    </row>
    <row r="98" spans="2:24" ht="19.5" customHeight="1">
      <c r="B98" s="261" t="s">
        <v>57</v>
      </c>
      <c r="C98" s="262"/>
      <c r="D98" s="138" t="s">
        <v>19</v>
      </c>
      <c r="E98" s="108">
        <v>0</v>
      </c>
      <c r="F98" s="67">
        <v>16903719</v>
      </c>
      <c r="G98" s="67">
        <v>33817</v>
      </c>
      <c r="H98" s="174">
        <v>89.009174616271878</v>
      </c>
      <c r="I98" s="61">
        <v>6030258</v>
      </c>
      <c r="J98" s="61">
        <v>12066</v>
      </c>
      <c r="K98" s="78">
        <v>93.619331518262044</v>
      </c>
      <c r="L98" s="61">
        <v>0</v>
      </c>
      <c r="M98" s="61">
        <v>0</v>
      </c>
      <c r="N98" s="61">
        <v>1206024</v>
      </c>
      <c r="O98" s="61">
        <v>2416</v>
      </c>
      <c r="P98" s="61">
        <v>9667437</v>
      </c>
      <c r="Q98" s="61">
        <v>19335</v>
      </c>
      <c r="R98" s="61">
        <v>0</v>
      </c>
      <c r="S98" s="61">
        <v>0</v>
      </c>
      <c r="T98" s="93">
        <v>35.674149576196811</v>
      </c>
      <c r="U98" s="78">
        <v>33.917424504310858</v>
      </c>
      <c r="W98" s="90"/>
      <c r="X98" s="90"/>
    </row>
    <row r="99" spans="2:24" ht="19.5" customHeight="1">
      <c r="B99" s="159"/>
      <c r="C99" s="140"/>
      <c r="D99" s="141" t="s">
        <v>20</v>
      </c>
      <c r="E99" s="109">
        <f>E97+E98</f>
        <v>566223000</v>
      </c>
      <c r="F99" s="219">
        <v>566222974</v>
      </c>
      <c r="G99" s="219">
        <v>1132470</v>
      </c>
      <c r="H99" s="176">
        <v>99.310216627905859</v>
      </c>
      <c r="I99" s="220">
        <v>550309186</v>
      </c>
      <c r="J99" s="206">
        <v>1100625</v>
      </c>
      <c r="K99" s="213">
        <v>99.73953427319428</v>
      </c>
      <c r="L99" s="220">
        <v>0</v>
      </c>
      <c r="M99" s="206">
        <v>0</v>
      </c>
      <c r="N99" s="206">
        <v>1236261</v>
      </c>
      <c r="O99" s="206">
        <v>2480</v>
      </c>
      <c r="P99" s="206">
        <v>14677527</v>
      </c>
      <c r="Q99" s="206">
        <v>29365</v>
      </c>
      <c r="R99" s="206">
        <v>0</v>
      </c>
      <c r="S99" s="206">
        <v>0</v>
      </c>
      <c r="T99" s="93">
        <v>97.189483872832056</v>
      </c>
      <c r="U99" s="78">
        <v>96.771142633652076</v>
      </c>
    </row>
    <row r="100" spans="2:24" ht="19.5" customHeight="1">
      <c r="B100" s="160"/>
      <c r="C100" s="125"/>
      <c r="D100" s="137" t="s">
        <v>17</v>
      </c>
      <c r="E100" s="107">
        <v>128050000</v>
      </c>
      <c r="F100" s="66">
        <v>127277933</v>
      </c>
      <c r="G100" s="66">
        <v>63665</v>
      </c>
      <c r="H100" s="171">
        <v>99.851958907898066</v>
      </c>
      <c r="I100" s="38">
        <v>126943241</v>
      </c>
      <c r="J100" s="38">
        <v>63371</v>
      </c>
      <c r="K100" s="75">
        <v>99.88542975765607</v>
      </c>
      <c r="L100" s="38">
        <v>0</v>
      </c>
      <c r="M100" s="38">
        <v>0</v>
      </c>
      <c r="N100" s="38">
        <v>0</v>
      </c>
      <c r="O100" s="38">
        <v>0</v>
      </c>
      <c r="P100" s="38">
        <v>334692</v>
      </c>
      <c r="Q100" s="38">
        <v>294</v>
      </c>
      <c r="R100" s="38">
        <v>0</v>
      </c>
      <c r="S100" s="38">
        <v>0</v>
      </c>
      <c r="T100" s="92">
        <v>99.737038469975786</v>
      </c>
      <c r="U100" s="75">
        <v>99.703617345012546</v>
      </c>
    </row>
    <row r="101" spans="2:24" ht="19.5" customHeight="1">
      <c r="B101" s="261" t="s">
        <v>58</v>
      </c>
      <c r="C101" s="262"/>
      <c r="D101" s="138" t="s">
        <v>19</v>
      </c>
      <c r="E101" s="108"/>
      <c r="F101" s="67">
        <v>772551</v>
      </c>
      <c r="G101" s="67">
        <v>705</v>
      </c>
      <c r="H101" s="174">
        <v>94.404994519372821</v>
      </c>
      <c r="I101" s="61">
        <v>330119</v>
      </c>
      <c r="J101" s="61">
        <v>299</v>
      </c>
      <c r="K101" s="78">
        <v>122.34151367136832</v>
      </c>
      <c r="L101" s="61">
        <v>0</v>
      </c>
      <c r="M101" s="61">
        <v>0</v>
      </c>
      <c r="N101" s="61">
        <v>144802</v>
      </c>
      <c r="O101" s="61">
        <v>140</v>
      </c>
      <c r="P101" s="61">
        <v>297630</v>
      </c>
      <c r="Q101" s="61">
        <v>266</v>
      </c>
      <c r="R101" s="61">
        <v>0</v>
      </c>
      <c r="S101" s="61">
        <v>0</v>
      </c>
      <c r="T101" s="93">
        <v>42.731030054973715</v>
      </c>
      <c r="U101" s="78">
        <v>32.973457145405867</v>
      </c>
      <c r="W101" s="90"/>
      <c r="X101" s="90"/>
    </row>
    <row r="102" spans="2:24" ht="19.5" customHeight="1">
      <c r="B102" s="159"/>
      <c r="C102" s="140"/>
      <c r="D102" s="141" t="s">
        <v>20</v>
      </c>
      <c r="E102" s="109">
        <f>SUM(E100:E101)</f>
        <v>128050000</v>
      </c>
      <c r="F102" s="219">
        <v>128050484</v>
      </c>
      <c r="G102" s="219">
        <v>64370</v>
      </c>
      <c r="H102" s="176">
        <v>99.817212418168424</v>
      </c>
      <c r="I102" s="220">
        <v>127273360</v>
      </c>
      <c r="J102" s="206">
        <v>63670</v>
      </c>
      <c r="K102" s="213">
        <v>99.933007314986241</v>
      </c>
      <c r="L102" s="220">
        <v>0</v>
      </c>
      <c r="M102" s="206">
        <v>0</v>
      </c>
      <c r="N102" s="206">
        <v>144802</v>
      </c>
      <c r="O102" s="206">
        <v>140</v>
      </c>
      <c r="P102" s="206">
        <v>632322</v>
      </c>
      <c r="Q102" s="206">
        <v>560</v>
      </c>
      <c r="R102" s="206">
        <v>0</v>
      </c>
      <c r="S102" s="206">
        <v>0</v>
      </c>
      <c r="T102" s="93">
        <v>99.39311123572169</v>
      </c>
      <c r="U102" s="78">
        <v>99.277941930112107</v>
      </c>
    </row>
    <row r="103" spans="2:24" ht="19.5" customHeight="1">
      <c r="B103" s="158"/>
      <c r="C103" s="125"/>
      <c r="D103" s="137" t="s">
        <v>17</v>
      </c>
      <c r="E103" s="107">
        <f>E97+E100</f>
        <v>694273000</v>
      </c>
      <c r="F103" s="66">
        <v>676597188</v>
      </c>
      <c r="G103" s="66">
        <v>1162318</v>
      </c>
      <c r="H103" s="171">
        <v>99.70023833186103</v>
      </c>
      <c r="I103" s="38">
        <v>671222169</v>
      </c>
      <c r="J103" s="38">
        <v>1151930</v>
      </c>
      <c r="K103" s="75">
        <v>99.825738898371014</v>
      </c>
      <c r="L103" s="38">
        <v>0</v>
      </c>
      <c r="M103" s="38">
        <v>0</v>
      </c>
      <c r="N103" s="38">
        <v>30237</v>
      </c>
      <c r="O103" s="38">
        <v>64</v>
      </c>
      <c r="P103" s="38">
        <v>5344782</v>
      </c>
      <c r="Q103" s="38">
        <v>10324</v>
      </c>
      <c r="R103" s="38">
        <v>0</v>
      </c>
      <c r="S103" s="38">
        <v>0</v>
      </c>
      <c r="T103" s="92">
        <v>99.205580647491544</v>
      </c>
      <c r="U103" s="75">
        <v>99.080859741745101</v>
      </c>
    </row>
    <row r="104" spans="2:24" ht="19.5" customHeight="1">
      <c r="B104" s="250" t="s">
        <v>40</v>
      </c>
      <c r="C104" s="251"/>
      <c r="D104" s="138" t="s">
        <v>19</v>
      </c>
      <c r="E104" s="108">
        <f>E98+E101</f>
        <v>0</v>
      </c>
      <c r="F104" s="67">
        <v>17676270</v>
      </c>
      <c r="G104" s="67">
        <v>34522</v>
      </c>
      <c r="H104" s="174">
        <v>89.232079724889118</v>
      </c>
      <c r="I104" s="61">
        <v>6360377</v>
      </c>
      <c r="J104" s="61">
        <v>12365</v>
      </c>
      <c r="K104" s="78">
        <v>94.774169966802688</v>
      </c>
      <c r="L104" s="61">
        <v>0</v>
      </c>
      <c r="M104" s="61">
        <v>0</v>
      </c>
      <c r="N104" s="61">
        <v>1350826</v>
      </c>
      <c r="O104" s="61">
        <v>2556</v>
      </c>
      <c r="P104" s="61">
        <v>9965067</v>
      </c>
      <c r="Q104" s="61">
        <v>19601</v>
      </c>
      <c r="R104" s="61">
        <v>0</v>
      </c>
      <c r="S104" s="61">
        <v>0</v>
      </c>
      <c r="T104" s="93">
        <v>35.982574377965484</v>
      </c>
      <c r="U104" s="78">
        <v>33.878428549952389</v>
      </c>
      <c r="W104" s="90"/>
      <c r="X104" s="90"/>
    </row>
    <row r="105" spans="2:24" ht="19.5" customHeight="1">
      <c r="B105" s="159"/>
      <c r="C105" s="140"/>
      <c r="D105" s="141" t="s">
        <v>20</v>
      </c>
      <c r="E105" s="109">
        <f>SUM(E103:E104)</f>
        <v>694273000</v>
      </c>
      <c r="F105" s="221">
        <v>694273458</v>
      </c>
      <c r="G105" s="221">
        <v>1196840</v>
      </c>
      <c r="H105" s="176">
        <v>99.403338253211146</v>
      </c>
      <c r="I105" s="222">
        <v>677582546</v>
      </c>
      <c r="J105" s="222">
        <v>1164295</v>
      </c>
      <c r="K105" s="213">
        <v>99.775818017602305</v>
      </c>
      <c r="L105" s="222">
        <v>0</v>
      </c>
      <c r="M105" s="222">
        <v>0</v>
      </c>
      <c r="N105" s="222">
        <v>1381063</v>
      </c>
      <c r="O105" s="222">
        <v>2620</v>
      </c>
      <c r="P105" s="222">
        <v>15309849</v>
      </c>
      <c r="Q105" s="222">
        <v>29925</v>
      </c>
      <c r="R105" s="222">
        <v>0</v>
      </c>
      <c r="S105" s="222">
        <v>0</v>
      </c>
      <c r="T105" s="213">
        <v>97.595916737465132</v>
      </c>
      <c r="U105" s="223">
        <v>97.23157490801006</v>
      </c>
    </row>
    <row r="106" spans="2:24" ht="19.5" customHeight="1">
      <c r="B106" s="161" t="s">
        <v>63</v>
      </c>
      <c r="C106" s="153"/>
      <c r="D106" s="138"/>
      <c r="E106" s="110"/>
      <c r="F106" s="69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</row>
    <row r="107" spans="2:24" ht="19.5" customHeight="1">
      <c r="B107" s="161" t="s">
        <v>65</v>
      </c>
      <c r="C107" s="153"/>
      <c r="D107" s="138"/>
      <c r="E107" s="110"/>
      <c r="F107" s="69"/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</row>
    <row r="108" spans="2:24" ht="19.5" customHeight="1">
      <c r="B108" s="161"/>
      <c r="C108" s="153"/>
      <c r="D108" s="138"/>
      <c r="E108" s="110"/>
      <c r="F108" s="69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</row>
    <row r="109" spans="2:24" ht="19.5" customHeight="1">
      <c r="B109" s="161"/>
      <c r="C109" s="153"/>
      <c r="D109" s="138"/>
      <c r="E109" s="110"/>
      <c r="F109" s="69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</row>
    <row r="110" spans="2:24" ht="19.5" customHeight="1">
      <c r="B110" s="3" t="s">
        <v>68</v>
      </c>
      <c r="C110" s="153"/>
      <c r="D110" s="138"/>
      <c r="E110" s="110"/>
      <c r="F110" s="69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</row>
    <row r="111" spans="2:24" ht="19.5" customHeight="1">
      <c r="B111" s="263" t="s">
        <v>66</v>
      </c>
      <c r="C111" s="264"/>
      <c r="D111" s="137" t="s">
        <v>17</v>
      </c>
      <c r="E111" s="107">
        <v>52508638000</v>
      </c>
      <c r="F111" s="66">
        <v>52585510000</v>
      </c>
      <c r="G111" s="66">
        <v>30995</v>
      </c>
      <c r="H111" s="75">
        <v>106.97024627808689</v>
      </c>
      <c r="I111" s="38">
        <v>52571512141</v>
      </c>
      <c r="J111" s="38">
        <v>30925</v>
      </c>
      <c r="K111" s="75">
        <v>107.01303181712032</v>
      </c>
      <c r="L111" s="38">
        <v>333800</v>
      </c>
      <c r="M111" s="38">
        <v>7</v>
      </c>
      <c r="N111" s="38">
        <v>0</v>
      </c>
      <c r="O111" s="38">
        <v>0</v>
      </c>
      <c r="P111" s="38">
        <v>13997859</v>
      </c>
      <c r="Q111" s="38">
        <v>70</v>
      </c>
      <c r="R111" s="38">
        <v>0</v>
      </c>
      <c r="S111" s="38">
        <v>0</v>
      </c>
      <c r="T111" s="75">
        <f>99.9733807678199-0.1</f>
        <v>99.87338076781991</v>
      </c>
      <c r="U111" s="75">
        <v>99.93340979500924</v>
      </c>
    </row>
    <row r="112" spans="2:24" ht="19.5" customHeight="1">
      <c r="B112" s="261" t="s">
        <v>59</v>
      </c>
      <c r="C112" s="262"/>
      <c r="D112" s="138" t="s">
        <v>19</v>
      </c>
      <c r="E112" s="108">
        <v>12685000</v>
      </c>
      <c r="F112" s="67">
        <v>88281685</v>
      </c>
      <c r="G112" s="67">
        <v>179</v>
      </c>
      <c r="H112" s="78">
        <v>100.99448496896011</v>
      </c>
      <c r="I112" s="61">
        <v>14116096</v>
      </c>
      <c r="J112" s="61">
        <v>69</v>
      </c>
      <c r="K112" s="78">
        <v>52.575942967482845</v>
      </c>
      <c r="L112" s="61">
        <v>0</v>
      </c>
      <c r="M112" s="61">
        <v>0</v>
      </c>
      <c r="N112" s="61">
        <v>6934660</v>
      </c>
      <c r="O112" s="61">
        <v>47</v>
      </c>
      <c r="P112" s="61">
        <v>67230929</v>
      </c>
      <c r="Q112" s="61">
        <v>63</v>
      </c>
      <c r="R112" s="61">
        <v>0</v>
      </c>
      <c r="S112" s="61">
        <v>0</v>
      </c>
      <c r="T112" s="78">
        <v>15.989835264245352</v>
      </c>
      <c r="U112" s="78">
        <v>30.71528699446721</v>
      </c>
      <c r="W112" s="90"/>
      <c r="X112" s="90"/>
    </row>
    <row r="113" spans="2:24" ht="19.5" customHeight="1">
      <c r="B113" s="159"/>
      <c r="C113" s="140"/>
      <c r="D113" s="141" t="s">
        <v>20</v>
      </c>
      <c r="E113" s="109">
        <f>SUM(E111:E112)</f>
        <v>52521323000</v>
      </c>
      <c r="F113" s="219">
        <v>52673791685</v>
      </c>
      <c r="G113" s="219">
        <v>31174</v>
      </c>
      <c r="H113" s="213">
        <v>106.95963930309591</v>
      </c>
      <c r="I113" s="220">
        <v>52585628237</v>
      </c>
      <c r="J113" s="206">
        <v>30994</v>
      </c>
      <c r="K113" s="78">
        <v>106.98329658492386</v>
      </c>
      <c r="L113" s="220">
        <v>333800</v>
      </c>
      <c r="M113" s="206">
        <v>7</v>
      </c>
      <c r="N113" s="206">
        <v>6934660</v>
      </c>
      <c r="O113" s="206">
        <v>47</v>
      </c>
      <c r="P113" s="206">
        <v>81228788</v>
      </c>
      <c r="Q113" s="206">
        <v>133</v>
      </c>
      <c r="R113" s="206">
        <v>0</v>
      </c>
      <c r="S113" s="206">
        <v>0</v>
      </c>
      <c r="T113" s="78">
        <v>99.832623691631625</v>
      </c>
      <c r="U113" s="78">
        <v>99.81054764247547</v>
      </c>
    </row>
    <row r="114" spans="2:24" ht="19.5" customHeight="1">
      <c r="B114" s="263" t="s">
        <v>67</v>
      </c>
      <c r="C114" s="264"/>
      <c r="D114" s="137" t="s">
        <v>17</v>
      </c>
      <c r="E114" s="107"/>
      <c r="F114" s="66">
        <v>25702690700</v>
      </c>
      <c r="G114" s="66">
        <v>30133</v>
      </c>
      <c r="H114" s="75">
        <v>109.93184284866837</v>
      </c>
      <c r="I114" s="38">
        <v>25696389192</v>
      </c>
      <c r="J114" s="38">
        <v>30064</v>
      </c>
      <c r="K114" s="75">
        <v>109.99760504518336</v>
      </c>
      <c r="L114" s="38">
        <v>144100</v>
      </c>
      <c r="M114" s="38">
        <v>6</v>
      </c>
      <c r="N114" s="38">
        <v>0</v>
      </c>
      <c r="O114" s="38">
        <v>0</v>
      </c>
      <c r="P114" s="38">
        <v>6301508</v>
      </c>
      <c r="Q114" s="38">
        <v>69</v>
      </c>
      <c r="R114" s="38">
        <v>0</v>
      </c>
      <c r="S114" s="38">
        <v>0</v>
      </c>
      <c r="T114" s="75">
        <v>99.875483080454302</v>
      </c>
      <c r="U114" s="75">
        <v>99.915712621249128</v>
      </c>
    </row>
    <row r="115" spans="2:24" ht="19.5" customHeight="1">
      <c r="B115" s="261" t="s">
        <v>60</v>
      </c>
      <c r="C115" s="262"/>
      <c r="D115" s="138" t="s">
        <v>19</v>
      </c>
      <c r="E115" s="108"/>
      <c r="F115" s="67">
        <v>32991016</v>
      </c>
      <c r="G115" s="67">
        <v>158</v>
      </c>
      <c r="H115" s="78">
        <v>150.2206705108739</v>
      </c>
      <c r="I115" s="61">
        <v>7089918</v>
      </c>
      <c r="J115" s="61">
        <v>63</v>
      </c>
      <c r="K115" s="78">
        <v>113.15133791433978</v>
      </c>
      <c r="L115" s="61">
        <v>0</v>
      </c>
      <c r="M115" s="61">
        <v>0</v>
      </c>
      <c r="N115" s="61">
        <v>4418364</v>
      </c>
      <c r="O115" s="61">
        <v>41</v>
      </c>
      <c r="P115" s="61">
        <v>21482734</v>
      </c>
      <c r="Q115" s="61">
        <v>54</v>
      </c>
      <c r="R115" s="61">
        <v>0</v>
      </c>
      <c r="S115" s="61">
        <v>0</v>
      </c>
      <c r="T115" s="78">
        <v>21.490450612372776</v>
      </c>
      <c r="U115" s="78">
        <v>28.530903479156578</v>
      </c>
      <c r="W115" s="90"/>
      <c r="X115" s="90"/>
    </row>
    <row r="116" spans="2:24" ht="19.5" customHeight="1">
      <c r="B116" s="159"/>
      <c r="C116" s="140"/>
      <c r="D116" s="141" t="s">
        <v>20</v>
      </c>
      <c r="E116" s="109"/>
      <c r="F116" s="219">
        <v>25735681716</v>
      </c>
      <c r="G116" s="219">
        <v>30291</v>
      </c>
      <c r="H116" s="213">
        <v>109.96965120482314</v>
      </c>
      <c r="I116" s="220">
        <v>25703479110</v>
      </c>
      <c r="J116" s="206">
        <v>30127</v>
      </c>
      <c r="K116" s="78">
        <v>109.99845071548671</v>
      </c>
      <c r="L116" s="220">
        <v>144100</v>
      </c>
      <c r="M116" s="206">
        <v>6</v>
      </c>
      <c r="N116" s="206">
        <v>4418364</v>
      </c>
      <c r="O116" s="206">
        <v>41</v>
      </c>
      <c r="P116" s="206">
        <v>27784242</v>
      </c>
      <c r="Q116" s="206">
        <v>123</v>
      </c>
      <c r="R116" s="206">
        <v>0</v>
      </c>
      <c r="S116" s="206">
        <v>0</v>
      </c>
      <c r="T116" s="78">
        <v>99.874871758380593</v>
      </c>
      <c r="U116" s="78">
        <v>99.848722777049318</v>
      </c>
    </row>
    <row r="117" spans="2:24" ht="19.5" customHeight="1">
      <c r="B117" s="160"/>
      <c r="C117" s="125"/>
      <c r="D117" s="137" t="s">
        <v>17</v>
      </c>
      <c r="E117" s="107">
        <f>E111+E114</f>
        <v>52508638000</v>
      </c>
      <c r="F117" s="66">
        <v>78288200700</v>
      </c>
      <c r="G117" s="66">
        <v>61128</v>
      </c>
      <c r="H117" s="75">
        <v>107.92481229780564</v>
      </c>
      <c r="I117" s="38">
        <v>78267901333</v>
      </c>
      <c r="J117" s="38">
        <v>60989</v>
      </c>
      <c r="K117" s="75">
        <v>107.97488809675728</v>
      </c>
      <c r="L117" s="38">
        <v>477900</v>
      </c>
      <c r="M117" s="38">
        <v>13</v>
      </c>
      <c r="N117" s="38">
        <v>0</v>
      </c>
      <c r="O117" s="38">
        <v>0</v>
      </c>
      <c r="P117" s="38">
        <v>20299367</v>
      </c>
      <c r="Q117" s="38">
        <v>139</v>
      </c>
      <c r="R117" s="38">
        <v>0</v>
      </c>
      <c r="S117" s="38">
        <v>0</v>
      </c>
      <c r="T117" s="75">
        <v>99.874070975168038</v>
      </c>
      <c r="U117" s="75">
        <v>99.927705736298392</v>
      </c>
    </row>
    <row r="118" spans="2:24" ht="19.5" customHeight="1">
      <c r="B118" s="250" t="s">
        <v>40</v>
      </c>
      <c r="C118" s="251"/>
      <c r="D118" s="138" t="s">
        <v>19</v>
      </c>
      <c r="E118" s="108">
        <f>E112+E115</f>
        <v>12685000</v>
      </c>
      <c r="F118" s="67">
        <v>121272701</v>
      </c>
      <c r="G118" s="67">
        <v>337</v>
      </c>
      <c r="H118" s="78">
        <v>110.87882665147623</v>
      </c>
      <c r="I118" s="61">
        <v>21206014</v>
      </c>
      <c r="J118" s="61">
        <v>132</v>
      </c>
      <c r="K118" s="78">
        <v>64.037804686696916</v>
      </c>
      <c r="L118" s="61">
        <v>0</v>
      </c>
      <c r="M118" s="61">
        <v>0</v>
      </c>
      <c r="N118" s="61">
        <v>11353024</v>
      </c>
      <c r="O118" s="61">
        <v>88</v>
      </c>
      <c r="P118" s="61">
        <v>88713663</v>
      </c>
      <c r="Q118" s="61">
        <v>117</v>
      </c>
      <c r="R118" s="61">
        <v>0</v>
      </c>
      <c r="S118" s="61">
        <v>0</v>
      </c>
      <c r="T118" s="78">
        <v>17.486222229024158</v>
      </c>
      <c r="U118" s="78">
        <v>30.276675048542579</v>
      </c>
      <c r="W118" s="90"/>
      <c r="X118" s="90"/>
    </row>
    <row r="119" spans="2:24" ht="19.5" customHeight="1">
      <c r="B119" s="159"/>
      <c r="C119" s="140"/>
      <c r="D119" s="141" t="s">
        <v>20</v>
      </c>
      <c r="E119" s="109">
        <f>SUM(E117:E118)</f>
        <v>52521323000</v>
      </c>
      <c r="F119" s="221">
        <v>78409473401</v>
      </c>
      <c r="G119" s="221">
        <v>61465</v>
      </c>
      <c r="H119" s="213">
        <v>107.92925961075241</v>
      </c>
      <c r="I119" s="222">
        <v>78289107347</v>
      </c>
      <c r="J119" s="222">
        <v>61121</v>
      </c>
      <c r="K119" s="213">
        <v>107.95482515786968</v>
      </c>
      <c r="L119" s="222">
        <v>477900</v>
      </c>
      <c r="M119" s="222">
        <v>13</v>
      </c>
      <c r="N119" s="222">
        <v>11353024</v>
      </c>
      <c r="O119" s="222">
        <v>88</v>
      </c>
      <c r="P119" s="222">
        <v>109013030</v>
      </c>
      <c r="Q119" s="222">
        <v>256</v>
      </c>
      <c r="R119" s="222">
        <v>0</v>
      </c>
      <c r="S119" s="222">
        <v>0</v>
      </c>
      <c r="T119" s="213">
        <v>99.846490419104811</v>
      </c>
      <c r="U119" s="223">
        <v>99.82284506419299</v>
      </c>
      <c r="W119" s="90"/>
      <c r="X119" s="84"/>
    </row>
    <row r="120" spans="2:24" ht="19.5" customHeight="1">
      <c r="B120" s="162"/>
      <c r="C120" s="153"/>
      <c r="D120" s="138"/>
      <c r="E120" s="110"/>
      <c r="F120" s="69"/>
      <c r="G120" s="69"/>
      <c r="H120" s="83"/>
      <c r="I120" s="90"/>
      <c r="J120" s="90"/>
      <c r="K120" s="83"/>
      <c r="L120" s="90"/>
      <c r="M120" s="90"/>
      <c r="N120" s="90"/>
      <c r="O120" s="90"/>
      <c r="P120" s="90"/>
      <c r="Q120" s="90"/>
      <c r="R120" s="90"/>
      <c r="S120" s="90"/>
      <c r="T120" s="73"/>
      <c r="U120" s="73"/>
      <c r="W120" s="90"/>
      <c r="X120" s="84"/>
    </row>
    <row r="121" spans="2:24" ht="19.5" customHeight="1">
      <c r="B121" s="162"/>
      <c r="C121" s="153"/>
      <c r="D121" s="138"/>
      <c r="E121" s="110"/>
      <c r="F121" s="69"/>
      <c r="G121" s="69"/>
      <c r="H121" s="83"/>
      <c r="I121" s="90"/>
      <c r="J121" s="90"/>
      <c r="K121" s="83"/>
      <c r="L121" s="90"/>
      <c r="M121" s="90"/>
      <c r="N121" s="90"/>
      <c r="O121" s="90"/>
      <c r="P121" s="90"/>
      <c r="Q121" s="90"/>
      <c r="R121" s="90"/>
      <c r="S121" s="90"/>
      <c r="T121" s="73"/>
      <c r="U121" s="73"/>
      <c r="W121" s="90"/>
      <c r="X121" s="84"/>
    </row>
    <row r="122" spans="2:24" ht="19.5" customHeight="1">
      <c r="B122" s="162"/>
      <c r="C122" s="153"/>
      <c r="D122" s="138"/>
      <c r="E122" s="110"/>
      <c r="F122" s="69"/>
      <c r="G122" s="69"/>
      <c r="H122" s="83"/>
      <c r="I122" s="90"/>
      <c r="J122" s="90"/>
      <c r="K122" s="83"/>
      <c r="L122" s="90"/>
      <c r="M122" s="90"/>
      <c r="N122" s="90"/>
      <c r="O122" s="90"/>
      <c r="P122" s="90"/>
      <c r="Q122" s="90"/>
      <c r="R122" s="90"/>
      <c r="S122" s="90"/>
      <c r="T122" s="73"/>
      <c r="U122" s="73"/>
      <c r="W122" s="90"/>
      <c r="X122" s="84"/>
    </row>
    <row r="123" spans="2:24" ht="19.5" customHeight="1">
      <c r="B123" s="162"/>
      <c r="C123" s="153"/>
      <c r="D123" s="138"/>
      <c r="E123" s="110"/>
      <c r="F123" s="69"/>
      <c r="G123" s="69"/>
      <c r="H123" s="83"/>
      <c r="I123" s="90"/>
      <c r="J123" s="90"/>
      <c r="K123" s="83"/>
      <c r="L123" s="90"/>
      <c r="M123" s="90"/>
      <c r="N123" s="90"/>
      <c r="O123" s="90"/>
      <c r="P123" s="90"/>
      <c r="Q123" s="90"/>
      <c r="R123" s="90"/>
      <c r="S123" s="90"/>
      <c r="T123" s="73"/>
      <c r="U123" s="73"/>
      <c r="W123" s="90"/>
      <c r="X123" s="84"/>
    </row>
    <row r="124" spans="2:24" ht="19.5" customHeight="1">
      <c r="B124" s="162"/>
      <c r="C124" s="153"/>
      <c r="D124" s="138"/>
      <c r="E124" s="110"/>
      <c r="F124" s="69"/>
      <c r="G124" s="69"/>
      <c r="H124" s="83"/>
      <c r="I124" s="90"/>
      <c r="J124" s="90"/>
      <c r="K124" s="83"/>
      <c r="L124" s="90"/>
      <c r="M124" s="90"/>
      <c r="N124" s="90"/>
      <c r="O124" s="90"/>
      <c r="P124" s="90"/>
      <c r="Q124" s="90"/>
      <c r="R124" s="90"/>
      <c r="S124" s="90"/>
      <c r="T124" s="73"/>
      <c r="U124" s="73"/>
      <c r="W124" s="90"/>
      <c r="X124" s="84"/>
    </row>
    <row r="125" spans="2:24" ht="19.5" customHeight="1">
      <c r="B125" s="162"/>
      <c r="C125" s="153"/>
      <c r="D125" s="138"/>
      <c r="E125" s="110"/>
      <c r="F125" s="69"/>
      <c r="G125" s="69"/>
      <c r="H125" s="83"/>
      <c r="I125" s="90"/>
      <c r="J125" s="90"/>
      <c r="K125" s="83"/>
      <c r="L125" s="90"/>
      <c r="M125" s="90"/>
      <c r="N125" s="90"/>
      <c r="O125" s="90"/>
      <c r="P125" s="90"/>
      <c r="Q125" s="90"/>
      <c r="R125" s="90"/>
      <c r="S125" s="90"/>
      <c r="T125" s="73"/>
      <c r="U125" s="73"/>
      <c r="W125" s="90"/>
      <c r="X125" s="84"/>
    </row>
    <row r="126" spans="2:24" ht="19.5" customHeight="1">
      <c r="B126" s="162"/>
      <c r="C126" s="153"/>
      <c r="D126" s="138"/>
      <c r="E126" s="110"/>
      <c r="F126" s="69"/>
      <c r="G126" s="69"/>
      <c r="H126" s="83"/>
      <c r="I126" s="90"/>
      <c r="J126" s="90"/>
      <c r="K126" s="83"/>
      <c r="L126" s="90"/>
      <c r="M126" s="90"/>
      <c r="N126" s="90"/>
      <c r="O126" s="90"/>
      <c r="P126" s="90"/>
      <c r="Q126" s="90"/>
      <c r="R126" s="90"/>
      <c r="S126" s="90"/>
      <c r="T126" s="73"/>
      <c r="U126" s="73"/>
      <c r="W126" s="90"/>
      <c r="X126" s="84"/>
    </row>
    <row r="127" spans="2:24" ht="19.5" customHeight="1">
      <c r="B127" s="162"/>
      <c r="C127" s="153"/>
      <c r="D127" s="138"/>
      <c r="E127" s="110"/>
      <c r="F127" s="69"/>
      <c r="G127" s="69"/>
      <c r="H127" s="83"/>
      <c r="I127" s="90"/>
      <c r="J127" s="90"/>
      <c r="K127" s="83"/>
      <c r="L127" s="90"/>
      <c r="M127" s="90"/>
      <c r="N127" s="90"/>
      <c r="O127" s="90"/>
      <c r="P127" s="90"/>
      <c r="Q127" s="90"/>
      <c r="R127" s="90"/>
      <c r="S127" s="90"/>
      <c r="T127" s="73"/>
      <c r="U127" s="73"/>
      <c r="W127" s="90"/>
      <c r="X127" s="84"/>
    </row>
    <row r="128" spans="2:24" ht="19.5" customHeight="1">
      <c r="B128" s="162"/>
      <c r="C128" s="153"/>
      <c r="D128" s="138"/>
      <c r="E128" s="110"/>
      <c r="F128" s="69"/>
      <c r="G128" s="69"/>
      <c r="H128" s="83"/>
      <c r="I128" s="90"/>
      <c r="J128" s="90"/>
      <c r="K128" s="83"/>
      <c r="L128" s="90"/>
      <c r="M128" s="90"/>
      <c r="N128" s="90"/>
      <c r="O128" s="90"/>
      <c r="P128" s="90"/>
      <c r="Q128" s="90"/>
      <c r="R128" s="90"/>
      <c r="S128" s="90"/>
      <c r="T128" s="73"/>
      <c r="U128" s="73"/>
      <c r="W128" s="90"/>
      <c r="X128" s="84"/>
    </row>
    <row r="129" spans="2:24" ht="19.5" customHeight="1">
      <c r="B129" s="162"/>
      <c r="C129" s="153"/>
      <c r="D129" s="138"/>
      <c r="E129" s="110"/>
      <c r="F129" s="69"/>
      <c r="G129" s="69"/>
      <c r="H129" s="83"/>
      <c r="I129" s="90"/>
      <c r="J129" s="90"/>
      <c r="K129" s="83"/>
      <c r="L129" s="90"/>
      <c r="M129" s="90"/>
      <c r="N129" s="90"/>
      <c r="O129" s="90"/>
      <c r="P129" s="90"/>
      <c r="Q129" s="90"/>
      <c r="R129" s="90"/>
      <c r="S129" s="90"/>
      <c r="T129" s="73"/>
      <c r="U129" s="73"/>
      <c r="W129" s="90"/>
      <c r="X129" s="84"/>
    </row>
    <row r="130" spans="2:24" ht="19.5" customHeight="1">
      <c r="B130" s="162"/>
      <c r="C130" s="153"/>
      <c r="D130" s="138"/>
      <c r="E130" s="110"/>
      <c r="F130" s="69"/>
      <c r="G130" s="69"/>
      <c r="H130" s="83"/>
      <c r="I130" s="90"/>
      <c r="J130" s="90"/>
      <c r="K130" s="83"/>
      <c r="L130" s="90"/>
      <c r="M130" s="90"/>
      <c r="N130" s="90"/>
      <c r="O130" s="90"/>
      <c r="P130" s="90"/>
      <c r="Q130" s="90"/>
      <c r="R130" s="90"/>
      <c r="S130" s="90"/>
      <c r="T130" s="73"/>
      <c r="U130" s="73"/>
      <c r="W130" s="90"/>
      <c r="X130" s="84"/>
    </row>
    <row r="131" spans="2:24" ht="19.5" customHeight="1">
      <c r="B131" s="162"/>
      <c r="C131" s="153"/>
      <c r="D131" s="138"/>
      <c r="E131" s="110"/>
      <c r="F131" s="69"/>
      <c r="G131" s="69"/>
      <c r="H131" s="83"/>
      <c r="I131" s="90"/>
      <c r="J131" s="90"/>
      <c r="K131" s="83"/>
      <c r="L131" s="90"/>
      <c r="M131" s="90"/>
      <c r="N131" s="90"/>
      <c r="O131" s="90"/>
      <c r="P131" s="90"/>
      <c r="Q131" s="90"/>
      <c r="R131" s="90"/>
      <c r="S131" s="90"/>
      <c r="T131" s="73"/>
      <c r="U131" s="73"/>
      <c r="W131" s="90"/>
      <c r="X131" s="84"/>
    </row>
    <row r="132" spans="2:24" ht="19.5" customHeight="1">
      <c r="B132" s="162"/>
      <c r="C132" s="153"/>
      <c r="D132" s="138"/>
      <c r="E132" s="110"/>
      <c r="F132" s="69"/>
      <c r="G132" s="69"/>
      <c r="H132" s="83"/>
      <c r="I132" s="90"/>
      <c r="J132" s="90"/>
      <c r="K132" s="83"/>
      <c r="L132" s="90"/>
      <c r="M132" s="90"/>
      <c r="N132" s="90"/>
      <c r="O132" s="90"/>
      <c r="P132" s="90"/>
      <c r="Q132" s="90"/>
      <c r="R132" s="90"/>
      <c r="S132" s="90"/>
      <c r="T132" s="73"/>
      <c r="U132" s="73"/>
    </row>
    <row r="133" spans="2:24" ht="19.5" customHeight="1"/>
    <row r="134" spans="2:24" ht="19.5" customHeight="1"/>
    <row r="135" spans="2:24" ht="19.5" customHeight="1"/>
    <row r="136" spans="2:24" ht="19.5" customHeight="1"/>
    <row r="137" spans="2:24" ht="19.5" customHeight="1"/>
    <row r="138" spans="2:24" ht="19.5" customHeight="1"/>
    <row r="139" spans="2:24" ht="19.5" customHeight="1">
      <c r="B139" s="252"/>
      <c r="C139" s="252"/>
      <c r="D139" s="252"/>
      <c r="E139" s="252"/>
      <c r="F139" s="252"/>
      <c r="G139" s="252"/>
      <c r="H139" s="252"/>
      <c r="I139" s="252"/>
      <c r="J139" s="252"/>
      <c r="K139" s="252"/>
      <c r="L139" s="252"/>
      <c r="M139" s="252"/>
      <c r="N139" s="252"/>
      <c r="O139" s="252"/>
      <c r="P139" s="252"/>
      <c r="Q139" s="252"/>
      <c r="R139" s="252"/>
      <c r="S139" s="252"/>
      <c r="T139" s="252"/>
      <c r="U139" s="252"/>
    </row>
    <row r="140" spans="2:24" ht="19.5" customHeight="1">
      <c r="B140" s="252"/>
      <c r="C140" s="252"/>
      <c r="D140" s="252"/>
      <c r="E140" s="252"/>
      <c r="F140" s="252"/>
      <c r="G140" s="252"/>
      <c r="H140" s="252"/>
      <c r="I140" s="252"/>
      <c r="J140" s="252"/>
      <c r="K140" s="252"/>
      <c r="L140" s="252"/>
      <c r="M140" s="252"/>
      <c r="N140" s="252"/>
      <c r="O140" s="252"/>
      <c r="P140" s="252"/>
      <c r="Q140" s="252"/>
      <c r="R140" s="252"/>
      <c r="S140" s="252"/>
      <c r="T140" s="252"/>
      <c r="U140" s="252"/>
    </row>
  </sheetData>
  <mergeCells count="32">
    <mergeCell ref="W4:X4"/>
    <mergeCell ref="B35:B37"/>
    <mergeCell ref="B39:C39"/>
    <mergeCell ref="B43:C43"/>
    <mergeCell ref="B64:C64"/>
    <mergeCell ref="B41:C41"/>
    <mergeCell ref="E4:E7"/>
    <mergeCell ref="B42:C42"/>
    <mergeCell ref="B45:C45"/>
    <mergeCell ref="B48:U48"/>
    <mergeCell ref="B101:C101"/>
    <mergeCell ref="B98:C98"/>
    <mergeCell ref="B112:C112"/>
    <mergeCell ref="B67:C67"/>
    <mergeCell ref="B140:U140"/>
    <mergeCell ref="B104:C104"/>
    <mergeCell ref="B115:C115"/>
    <mergeCell ref="B139:U139"/>
    <mergeCell ref="B118:C118"/>
    <mergeCell ref="B114:C114"/>
    <mergeCell ref="B111:C111"/>
    <mergeCell ref="E93:E96"/>
    <mergeCell ref="B66:C66"/>
    <mergeCell ref="B70:B73"/>
    <mergeCell ref="B75:C75"/>
    <mergeCell ref="B90:U90"/>
    <mergeCell ref="B49:U49"/>
    <mergeCell ref="B69:C69"/>
    <mergeCell ref="E50:E53"/>
    <mergeCell ref="B61:C61"/>
    <mergeCell ref="B55:C55"/>
    <mergeCell ref="B58:C58"/>
  </mergeCells>
  <phoneticPr fontId="12"/>
  <printOptions horizontalCentered="1" gridLinesSet="0"/>
  <pageMargins left="0.19685039370078741" right="0.19685039370078741" top="0.59055118110236227" bottom="0.19685039370078741" header="0.31496062992125984" footer="0.27559055118110237"/>
  <pageSetup paperSize="9" scale="59" orientation="landscape" useFirstPageNumber="1" horizontalDpi="300" verticalDpi="300" r:id="rId1"/>
  <headerFooter scaleWithDoc="0">
    <oddFooter>&amp;C- &amp;P -</oddFooter>
  </headerFooter>
  <rowBreaks count="2" manualBreakCount="2">
    <brk id="48" min="1" max="20" man="1"/>
    <brk id="90" min="1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目次</vt:lpstr>
      <vt:lpstr>税目別決算表</vt:lpstr>
      <vt:lpstr>税目別決算表!Print_Area</vt:lpstr>
    </vt:vector>
  </TitlesOfParts>
  <Company>FM-USER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FMV-USER</dc:creator>
  <cp:lastModifiedBy>Administrator</cp:lastModifiedBy>
  <cp:lastPrinted>2021-07-27T05:20:51Z</cp:lastPrinted>
  <dcterms:created xsi:type="dcterms:W3CDTF">2000-04-24T05:09:15Z</dcterms:created>
  <dcterms:modified xsi:type="dcterms:W3CDTF">2021-07-27T05:25:40Z</dcterms:modified>
</cp:coreProperties>
</file>