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113.133.12\生排server2018\16_下水道(H31)\681_H31汚水処理人口普及率（H30実績）\R010823公表\"/>
    </mc:Choice>
  </mc:AlternateContent>
  <bookViews>
    <workbookView xWindow="0" yWindow="0" windowWidth="19200" windowHeight="7110" activeTab="2"/>
  </bookViews>
  <sheets>
    <sheet name="市町村別" sheetId="5" r:id="rId1"/>
    <sheet name="目標との差" sheetId="8" r:id="rId2"/>
    <sheet name="様式【国から送付データ】" sheetId="9" r:id="rId3"/>
    <sheet name="共通指数 " sheetId="10" r:id="rId4"/>
  </sheets>
  <externalReferences>
    <externalReference r:id="rId5"/>
  </externalReferences>
  <definedNames>
    <definedName name="_Fill" localSheetId="2" hidden="1">#REF!</definedName>
    <definedName name="_Fill" hidden="1">#REF!</definedName>
    <definedName name="_xlnm._FilterDatabase" localSheetId="2" hidden="1">様式【国から送付データ】!$A$10:$BK$10</definedName>
    <definedName name="_xlnm.Print_Area" localSheetId="3">'共通指数 '!$A$1:$L$109</definedName>
    <definedName name="_xlnm.Print_Area" localSheetId="0">市町村別!$B$1:$P$44</definedName>
    <definedName name="_xlnm.Print_Area" localSheetId="1">目標との差!$A$1:$V$37</definedName>
    <definedName name="_xlnm.Print_Area" localSheetId="2">様式【国から送付データ】!$A$1:$AC$88</definedName>
    <definedName name="_xlnm.Print_Area">#REF!</definedName>
    <definedName name="PRINT_AREA_MI">#REF!</definedName>
    <definedName name="_xlnm.Print_Titles" localSheetId="2">様式【国から送付データ】!$1:$10</definedName>
  </definedNames>
  <calcPr calcId="162913"/>
</workbook>
</file>

<file path=xl/calcChain.xml><?xml version="1.0" encoding="utf-8"?>
<calcChain xmlns="http://schemas.openxmlformats.org/spreadsheetml/2006/main">
  <c r="M90" i="9" l="1"/>
  <c r="U30" i="8" l="1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4" i="8"/>
  <c r="U13" i="8"/>
  <c r="U12" i="8"/>
  <c r="U11" i="8"/>
  <c r="U10" i="8"/>
  <c r="U9" i="8"/>
  <c r="U8" i="8"/>
  <c r="U7" i="8"/>
  <c r="U6" i="8"/>
  <c r="U5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5" i="8"/>
  <c r="N11" i="9" l="1"/>
  <c r="O11" i="9"/>
  <c r="T11" i="9"/>
  <c r="Y11" i="9"/>
  <c r="Z11" i="9" s="1"/>
  <c r="AB11" i="9"/>
  <c r="AG11" i="9"/>
  <c r="AI11" i="9"/>
  <c r="AK11" i="9"/>
  <c r="AM11" i="9"/>
  <c r="AO11" i="9"/>
  <c r="AP11" i="9"/>
  <c r="AS11" i="9"/>
  <c r="AT11" i="9"/>
  <c r="AV11" i="9"/>
  <c r="AW11" i="9"/>
  <c r="AX11" i="9"/>
  <c r="AY11" i="9"/>
  <c r="BB11" i="9"/>
  <c r="BC11" i="9"/>
  <c r="BD11" i="9"/>
  <c r="BG11" i="9"/>
  <c r="BH11" i="9"/>
  <c r="N12" i="9"/>
  <c r="O12" i="9"/>
  <c r="T12" i="9"/>
  <c r="Y12" i="9"/>
  <c r="AB12" i="9"/>
  <c r="BH12" i="9" s="1"/>
  <c r="AG12" i="9"/>
  <c r="AI12" i="9"/>
  <c r="AK12" i="9"/>
  <c r="AM12" i="9"/>
  <c r="AO12" i="9"/>
  <c r="AP12" i="9"/>
  <c r="AS12" i="9"/>
  <c r="AV12" i="9"/>
  <c r="AW12" i="9"/>
  <c r="AX12" i="9"/>
  <c r="AY12" i="9"/>
  <c r="BB12" i="9"/>
  <c r="BC12" i="9"/>
  <c r="BD12" i="9"/>
  <c r="BG12" i="9"/>
  <c r="N13" i="9"/>
  <c r="O13" i="9"/>
  <c r="T13" i="9"/>
  <c r="U13" i="9" s="1"/>
  <c r="Y13" i="9"/>
  <c r="Z13" i="9" s="1"/>
  <c r="AB13" i="9"/>
  <c r="BH13" i="9" s="1"/>
  <c r="AG13" i="9"/>
  <c r="AI13" i="9"/>
  <c r="AK13" i="9"/>
  <c r="AM13" i="9"/>
  <c r="AO13" i="9"/>
  <c r="AP13" i="9"/>
  <c r="AS13" i="9"/>
  <c r="AV13" i="9"/>
  <c r="AW13" i="9"/>
  <c r="AX13" i="9"/>
  <c r="AY13" i="9"/>
  <c r="BB13" i="9"/>
  <c r="BC13" i="9"/>
  <c r="BD13" i="9"/>
  <c r="BG13" i="9"/>
  <c r="N14" i="9"/>
  <c r="O14" i="9"/>
  <c r="T14" i="9"/>
  <c r="Y14" i="9"/>
  <c r="BE14" i="9" s="1"/>
  <c r="AB14" i="9"/>
  <c r="AG14" i="9"/>
  <c r="AI14" i="9"/>
  <c r="AK14" i="9"/>
  <c r="AM14" i="9"/>
  <c r="AO14" i="9"/>
  <c r="AP14" i="9"/>
  <c r="AS14" i="9"/>
  <c r="AV14" i="9"/>
  <c r="AW14" i="9"/>
  <c r="AX14" i="9"/>
  <c r="AY14" i="9"/>
  <c r="BB14" i="9"/>
  <c r="BC14" i="9"/>
  <c r="BD14" i="9"/>
  <c r="BG14" i="9"/>
  <c r="BH14" i="9"/>
  <c r="N15" i="9"/>
  <c r="O15" i="9"/>
  <c r="T15" i="9"/>
  <c r="U15" i="9" s="1"/>
  <c r="Y15" i="9"/>
  <c r="Z15" i="9" s="1"/>
  <c r="AD15" i="9" s="1"/>
  <c r="AB15" i="9"/>
  <c r="BH15" i="9" s="1"/>
  <c r="AG15" i="9"/>
  <c r="AI15" i="9"/>
  <c r="AK15" i="9"/>
  <c r="AM15" i="9"/>
  <c r="AO15" i="9"/>
  <c r="AP15" i="9"/>
  <c r="AS15" i="9"/>
  <c r="AV15" i="9"/>
  <c r="AW15" i="9"/>
  <c r="AX15" i="9"/>
  <c r="AY15" i="9"/>
  <c r="AZ15" i="9"/>
  <c r="BB15" i="9"/>
  <c r="BC15" i="9"/>
  <c r="BD15" i="9"/>
  <c r="BG15" i="9"/>
  <c r="N16" i="9"/>
  <c r="O16" i="9"/>
  <c r="T16" i="9"/>
  <c r="J16" i="9" s="1"/>
  <c r="Y16" i="9"/>
  <c r="Z16" i="9" s="1"/>
  <c r="AB16" i="9"/>
  <c r="BH16" i="9" s="1"/>
  <c r="AG16" i="9"/>
  <c r="AI16" i="9"/>
  <c r="AK16" i="9"/>
  <c r="AM16" i="9"/>
  <c r="AO16" i="9"/>
  <c r="AP16" i="9"/>
  <c r="AS16" i="9"/>
  <c r="AV16" i="9"/>
  <c r="AW16" i="9"/>
  <c r="AX16" i="9"/>
  <c r="AY16" i="9"/>
  <c r="BB16" i="9"/>
  <c r="BC16" i="9"/>
  <c r="BD16" i="9"/>
  <c r="BE16" i="9"/>
  <c r="BG16" i="9"/>
  <c r="N17" i="9"/>
  <c r="O17" i="9"/>
  <c r="T17" i="9"/>
  <c r="U17" i="9" s="1"/>
  <c r="Y17" i="9"/>
  <c r="BE17" i="9" s="1"/>
  <c r="AB17" i="9"/>
  <c r="BH17" i="9" s="1"/>
  <c r="AG17" i="9"/>
  <c r="AI17" i="9"/>
  <c r="AK17" i="9"/>
  <c r="AM17" i="9"/>
  <c r="AO17" i="9"/>
  <c r="AP17" i="9"/>
  <c r="AS17" i="9"/>
  <c r="AV17" i="9"/>
  <c r="AW17" i="9"/>
  <c r="AX17" i="9"/>
  <c r="AY17" i="9"/>
  <c r="AZ17" i="9"/>
  <c r="BB17" i="9"/>
  <c r="BC17" i="9"/>
  <c r="BD17" i="9"/>
  <c r="BG17" i="9"/>
  <c r="N18" i="9"/>
  <c r="O18" i="9"/>
  <c r="T18" i="9"/>
  <c r="Y18" i="9"/>
  <c r="BE18" i="9" s="1"/>
  <c r="AB18" i="9"/>
  <c r="BH18" i="9" s="1"/>
  <c r="AG18" i="9"/>
  <c r="AI18" i="9"/>
  <c r="AK18" i="9"/>
  <c r="AM18" i="9"/>
  <c r="AO18" i="9"/>
  <c r="AP18" i="9"/>
  <c r="AS18" i="9"/>
  <c r="AV18" i="9"/>
  <c r="AW18" i="9"/>
  <c r="AX18" i="9"/>
  <c r="AY18" i="9"/>
  <c r="BB18" i="9"/>
  <c r="BC18" i="9"/>
  <c r="BD18" i="9"/>
  <c r="BG18" i="9"/>
  <c r="N19" i="9"/>
  <c r="O19" i="9"/>
  <c r="T19" i="9"/>
  <c r="AZ19" i="9" s="1"/>
  <c r="Y19" i="9"/>
  <c r="AB19" i="9"/>
  <c r="BH19" i="9" s="1"/>
  <c r="AG19" i="9"/>
  <c r="AI19" i="9"/>
  <c r="AK19" i="9"/>
  <c r="AM19" i="9"/>
  <c r="AO19" i="9"/>
  <c r="AP19" i="9"/>
  <c r="AS19" i="9"/>
  <c r="AV19" i="9"/>
  <c r="AW19" i="9"/>
  <c r="AX19" i="9"/>
  <c r="AY19" i="9"/>
  <c r="BB19" i="9"/>
  <c r="BC19" i="9"/>
  <c r="BD19" i="9"/>
  <c r="BG19" i="9"/>
  <c r="N20" i="9"/>
  <c r="O20" i="9"/>
  <c r="T20" i="9"/>
  <c r="Y20" i="9"/>
  <c r="AB20" i="9"/>
  <c r="BH20" i="9" s="1"/>
  <c r="AG20" i="9"/>
  <c r="AI20" i="9"/>
  <c r="AK20" i="9"/>
  <c r="AM20" i="9"/>
  <c r="AO20" i="9"/>
  <c r="AP20" i="9"/>
  <c r="AS20" i="9"/>
  <c r="AV20" i="9"/>
  <c r="AW20" i="9"/>
  <c r="AX20" i="9"/>
  <c r="AY20" i="9"/>
  <c r="BB20" i="9"/>
  <c r="BC20" i="9"/>
  <c r="BD20" i="9"/>
  <c r="BG20" i="9"/>
  <c r="N21" i="9"/>
  <c r="O21" i="9"/>
  <c r="T21" i="9"/>
  <c r="U21" i="9" s="1"/>
  <c r="Y21" i="9"/>
  <c r="AB21" i="9"/>
  <c r="BH21" i="9" s="1"/>
  <c r="AG21" i="9"/>
  <c r="AI21" i="9"/>
  <c r="AK21" i="9"/>
  <c r="AM21" i="9"/>
  <c r="AO21" i="9"/>
  <c r="AP21" i="9"/>
  <c r="AS21" i="9"/>
  <c r="AV21" i="9"/>
  <c r="AW21" i="9"/>
  <c r="AX21" i="9"/>
  <c r="AY21" i="9"/>
  <c r="BB21" i="9"/>
  <c r="BC21" i="9"/>
  <c r="BD21" i="9"/>
  <c r="BG21" i="9"/>
  <c r="N22" i="9"/>
  <c r="O22" i="9"/>
  <c r="T22" i="9"/>
  <c r="AZ22" i="9" s="1"/>
  <c r="Y22" i="9"/>
  <c r="BE22" i="9" s="1"/>
  <c r="AB22" i="9"/>
  <c r="BH22" i="9" s="1"/>
  <c r="AG22" i="9"/>
  <c r="AI22" i="9"/>
  <c r="AK22" i="9"/>
  <c r="AM22" i="9"/>
  <c r="AO22" i="9"/>
  <c r="AP22" i="9"/>
  <c r="AS22" i="9"/>
  <c r="AV22" i="9"/>
  <c r="AW22" i="9"/>
  <c r="AX22" i="9"/>
  <c r="AY22" i="9"/>
  <c r="BB22" i="9"/>
  <c r="BC22" i="9"/>
  <c r="BD22" i="9"/>
  <c r="BG22" i="9"/>
  <c r="N23" i="9"/>
  <c r="O23" i="9"/>
  <c r="T23" i="9"/>
  <c r="U23" i="9"/>
  <c r="Y23" i="9"/>
  <c r="Z23" i="9" s="1"/>
  <c r="AB23" i="9"/>
  <c r="BH23" i="9" s="1"/>
  <c r="AG23" i="9"/>
  <c r="AI23" i="9"/>
  <c r="AK23" i="9"/>
  <c r="AM23" i="9"/>
  <c r="AO23" i="9"/>
  <c r="AP23" i="9"/>
  <c r="AS23" i="9"/>
  <c r="AV23" i="9"/>
  <c r="AW23" i="9"/>
  <c r="AX23" i="9"/>
  <c r="AY23" i="9"/>
  <c r="AZ23" i="9"/>
  <c r="BA23" i="9"/>
  <c r="BB23" i="9"/>
  <c r="BC23" i="9"/>
  <c r="BD23" i="9"/>
  <c r="BF23" i="9"/>
  <c r="BG23" i="9"/>
  <c r="N24" i="9"/>
  <c r="O24" i="9"/>
  <c r="T24" i="9"/>
  <c r="Y24" i="9"/>
  <c r="Z24" i="9" s="1"/>
  <c r="AB24" i="9"/>
  <c r="BH24" i="9" s="1"/>
  <c r="AG24" i="9"/>
  <c r="AI24" i="9"/>
  <c r="AK24" i="9"/>
  <c r="AM24" i="9"/>
  <c r="AO24" i="9"/>
  <c r="AP24" i="9"/>
  <c r="AS24" i="9"/>
  <c r="AV24" i="9"/>
  <c r="AW24" i="9"/>
  <c r="AX24" i="9"/>
  <c r="AY24" i="9"/>
  <c r="BB24" i="9"/>
  <c r="BC24" i="9"/>
  <c r="BD24" i="9"/>
  <c r="BE24" i="9"/>
  <c r="BG24" i="9"/>
  <c r="N25" i="9"/>
  <c r="O25" i="9"/>
  <c r="T25" i="9"/>
  <c r="U25" i="9" s="1"/>
  <c r="Y25" i="9"/>
  <c r="Z25" i="9" s="1"/>
  <c r="AB25" i="9"/>
  <c r="BH25" i="9" s="1"/>
  <c r="AG25" i="9"/>
  <c r="AI25" i="9"/>
  <c r="AK25" i="9"/>
  <c r="AM25" i="9"/>
  <c r="AO25" i="9"/>
  <c r="AP25" i="9"/>
  <c r="AS25" i="9"/>
  <c r="AV25" i="9"/>
  <c r="AW25" i="9"/>
  <c r="AX25" i="9"/>
  <c r="AY25" i="9"/>
  <c r="BB25" i="9"/>
  <c r="BC25" i="9"/>
  <c r="BD25" i="9"/>
  <c r="BG25" i="9"/>
  <c r="N26" i="9"/>
  <c r="O26" i="9"/>
  <c r="T26" i="9"/>
  <c r="Y26" i="9"/>
  <c r="BE26" i="9" s="1"/>
  <c r="AB26" i="9"/>
  <c r="BH26" i="9" s="1"/>
  <c r="AG26" i="9"/>
  <c r="AI26" i="9"/>
  <c r="AK26" i="9"/>
  <c r="AM26" i="9"/>
  <c r="AO26" i="9"/>
  <c r="AP26" i="9"/>
  <c r="AS26" i="9"/>
  <c r="AU26" i="9" s="1"/>
  <c r="AV26" i="9"/>
  <c r="AW26" i="9"/>
  <c r="AX26" i="9"/>
  <c r="AY26" i="9"/>
  <c r="BB26" i="9"/>
  <c r="BC26" i="9"/>
  <c r="BD26" i="9"/>
  <c r="BG26" i="9"/>
  <c r="N27" i="9"/>
  <c r="O27" i="9"/>
  <c r="T27" i="9"/>
  <c r="U27" i="9" s="1"/>
  <c r="Y27" i="9"/>
  <c r="Z27" i="9" s="1"/>
  <c r="AD27" i="9" s="1"/>
  <c r="AB27" i="9"/>
  <c r="BH27" i="9" s="1"/>
  <c r="AG27" i="9"/>
  <c r="AI27" i="9"/>
  <c r="AK27" i="9"/>
  <c r="AM27" i="9"/>
  <c r="AO27" i="9"/>
  <c r="AP27" i="9"/>
  <c r="AS27" i="9"/>
  <c r="AV27" i="9"/>
  <c r="AW27" i="9"/>
  <c r="AX27" i="9"/>
  <c r="AY27" i="9"/>
  <c r="AZ27" i="9"/>
  <c r="BB27" i="9"/>
  <c r="BC27" i="9"/>
  <c r="BD27" i="9"/>
  <c r="BG27" i="9"/>
  <c r="N28" i="9"/>
  <c r="O28" i="9"/>
  <c r="T28" i="9"/>
  <c r="Y28" i="9"/>
  <c r="Z28" i="9" s="1"/>
  <c r="AB28" i="9"/>
  <c r="BH28" i="9" s="1"/>
  <c r="AG28" i="9"/>
  <c r="AI28" i="9"/>
  <c r="AK28" i="9"/>
  <c r="AM28" i="9"/>
  <c r="AO28" i="9"/>
  <c r="AP28" i="9"/>
  <c r="AS28" i="9"/>
  <c r="AV28" i="9"/>
  <c r="AW28" i="9"/>
  <c r="AX28" i="9"/>
  <c r="AY28" i="9"/>
  <c r="BB28" i="9"/>
  <c r="BC28" i="9"/>
  <c r="BD28" i="9"/>
  <c r="BE28" i="9"/>
  <c r="BG28" i="9"/>
  <c r="N29" i="9"/>
  <c r="O29" i="9"/>
  <c r="T29" i="9"/>
  <c r="U29" i="9" s="1"/>
  <c r="Y29" i="9"/>
  <c r="Z29" i="9" s="1"/>
  <c r="AB29" i="9"/>
  <c r="BH29" i="9" s="1"/>
  <c r="AG29" i="9"/>
  <c r="AI29" i="9"/>
  <c r="AK29" i="9"/>
  <c r="AM29" i="9"/>
  <c r="AO29" i="9"/>
  <c r="AP29" i="9"/>
  <c r="AS29" i="9"/>
  <c r="AV29" i="9"/>
  <c r="AW29" i="9"/>
  <c r="AX29" i="9"/>
  <c r="AY29" i="9"/>
  <c r="BB29" i="9"/>
  <c r="BC29" i="9"/>
  <c r="BD29" i="9"/>
  <c r="BG29" i="9"/>
  <c r="N30" i="9"/>
  <c r="O30" i="9"/>
  <c r="T30" i="9"/>
  <c r="AZ30" i="9" s="1"/>
  <c r="Y30" i="9"/>
  <c r="BE30" i="9" s="1"/>
  <c r="AB30" i="9"/>
  <c r="BH30" i="9" s="1"/>
  <c r="AG30" i="9"/>
  <c r="AI30" i="9"/>
  <c r="AK30" i="9"/>
  <c r="AM30" i="9"/>
  <c r="AO30" i="9"/>
  <c r="AP30" i="9"/>
  <c r="AS30" i="9"/>
  <c r="AV30" i="9"/>
  <c r="AW30" i="9"/>
  <c r="AX30" i="9"/>
  <c r="AY30" i="9"/>
  <c r="BB30" i="9"/>
  <c r="BC30" i="9"/>
  <c r="BD30" i="9"/>
  <c r="BG30" i="9"/>
  <c r="N31" i="9"/>
  <c r="O31" i="9"/>
  <c r="T31" i="9"/>
  <c r="U31" i="9" s="1"/>
  <c r="Y31" i="9"/>
  <c r="AB31" i="9"/>
  <c r="AG31" i="9"/>
  <c r="AI31" i="9"/>
  <c r="AK31" i="9"/>
  <c r="AM31" i="9"/>
  <c r="AO31" i="9"/>
  <c r="AP31" i="9"/>
  <c r="AS31" i="9"/>
  <c r="AV31" i="9"/>
  <c r="AW31" i="9"/>
  <c r="AX31" i="9"/>
  <c r="AY31" i="9"/>
  <c r="BB31" i="9"/>
  <c r="BC31" i="9"/>
  <c r="BD31" i="9"/>
  <c r="BG31" i="9"/>
  <c r="BH31" i="9"/>
  <c r="N32" i="9"/>
  <c r="O32" i="9"/>
  <c r="T32" i="9"/>
  <c r="Y32" i="9"/>
  <c r="Z32" i="9" s="1"/>
  <c r="AB32" i="9"/>
  <c r="BH32" i="9" s="1"/>
  <c r="AG32" i="9"/>
  <c r="AI32" i="9"/>
  <c r="AK32" i="9"/>
  <c r="AM32" i="9"/>
  <c r="AO32" i="9"/>
  <c r="AP32" i="9"/>
  <c r="AS32" i="9"/>
  <c r="AV32" i="9"/>
  <c r="AW32" i="9"/>
  <c r="AX32" i="9"/>
  <c r="AY32" i="9"/>
  <c r="BB32" i="9"/>
  <c r="BC32" i="9"/>
  <c r="BD32" i="9"/>
  <c r="BG32" i="9"/>
  <c r="N33" i="9"/>
  <c r="O33" i="9"/>
  <c r="T33" i="9"/>
  <c r="U33" i="9" s="1"/>
  <c r="Y33" i="9"/>
  <c r="AB33" i="9"/>
  <c r="BH33" i="9" s="1"/>
  <c r="AG33" i="9"/>
  <c r="AI33" i="9"/>
  <c r="AK33" i="9"/>
  <c r="AM33" i="9"/>
  <c r="AO33" i="9"/>
  <c r="AP33" i="9"/>
  <c r="AS33" i="9"/>
  <c r="AV33" i="9"/>
  <c r="AW33" i="9"/>
  <c r="AX33" i="9"/>
  <c r="AY33" i="9"/>
  <c r="BB33" i="9"/>
  <c r="BC33" i="9"/>
  <c r="BD33" i="9"/>
  <c r="BG33" i="9"/>
  <c r="N34" i="9"/>
  <c r="O34" i="9"/>
  <c r="T34" i="9"/>
  <c r="AZ34" i="9" s="1"/>
  <c r="Y34" i="9"/>
  <c r="BE34" i="9" s="1"/>
  <c r="AB34" i="9"/>
  <c r="AG34" i="9"/>
  <c r="AI34" i="9"/>
  <c r="AK34" i="9"/>
  <c r="AM34" i="9"/>
  <c r="AO34" i="9"/>
  <c r="AP34" i="9"/>
  <c r="AS34" i="9"/>
  <c r="AV34" i="9"/>
  <c r="AW34" i="9"/>
  <c r="AX34" i="9"/>
  <c r="AY34" i="9"/>
  <c r="BB34" i="9"/>
  <c r="BC34" i="9"/>
  <c r="BD34" i="9"/>
  <c r="BG34" i="9"/>
  <c r="BH34" i="9"/>
  <c r="N35" i="9"/>
  <c r="O35" i="9"/>
  <c r="T35" i="9"/>
  <c r="U35" i="9" s="1"/>
  <c r="Y35" i="9"/>
  <c r="Z35" i="9" s="1"/>
  <c r="AB35" i="9"/>
  <c r="BH35" i="9" s="1"/>
  <c r="AG35" i="9"/>
  <c r="AI35" i="9"/>
  <c r="AK35" i="9"/>
  <c r="AM35" i="9"/>
  <c r="AO35" i="9"/>
  <c r="AP35" i="9"/>
  <c r="AS35" i="9"/>
  <c r="AV35" i="9"/>
  <c r="AW35" i="9"/>
  <c r="AX35" i="9"/>
  <c r="AY35" i="9"/>
  <c r="BB35" i="9"/>
  <c r="BC35" i="9"/>
  <c r="BD35" i="9"/>
  <c r="BG35" i="9"/>
  <c r="N36" i="9"/>
  <c r="O36" i="9"/>
  <c r="T36" i="9"/>
  <c r="Y36" i="9"/>
  <c r="Z36" i="9" s="1"/>
  <c r="AB36" i="9"/>
  <c r="BH36" i="9" s="1"/>
  <c r="AG36" i="9"/>
  <c r="AI36" i="9"/>
  <c r="AK36" i="9"/>
  <c r="AM36" i="9"/>
  <c r="AO36" i="9"/>
  <c r="AP36" i="9"/>
  <c r="AS36" i="9"/>
  <c r="AV36" i="9"/>
  <c r="AW36" i="9"/>
  <c r="AX36" i="9"/>
  <c r="AY36" i="9"/>
  <c r="BB36" i="9"/>
  <c r="BC36" i="9"/>
  <c r="BD36" i="9"/>
  <c r="BE36" i="9"/>
  <c r="BG36" i="9"/>
  <c r="N37" i="9"/>
  <c r="O37" i="9"/>
  <c r="T37" i="9"/>
  <c r="U37" i="9" s="1"/>
  <c r="Y37" i="9"/>
  <c r="Z37" i="9" s="1"/>
  <c r="AB37" i="9"/>
  <c r="BH37" i="9" s="1"/>
  <c r="AG37" i="9"/>
  <c r="AI37" i="9"/>
  <c r="AK37" i="9"/>
  <c r="AM37" i="9"/>
  <c r="AO37" i="9"/>
  <c r="AP37" i="9"/>
  <c r="AS37" i="9"/>
  <c r="AV37" i="9"/>
  <c r="AW37" i="9"/>
  <c r="AX37" i="9"/>
  <c r="AY37" i="9"/>
  <c r="BB37" i="9"/>
  <c r="BC37" i="9"/>
  <c r="BD37" i="9"/>
  <c r="BG37" i="9"/>
  <c r="N38" i="9"/>
  <c r="O38" i="9"/>
  <c r="T38" i="9"/>
  <c r="Y38" i="9"/>
  <c r="BE38" i="9" s="1"/>
  <c r="AB38" i="9"/>
  <c r="AG38" i="9"/>
  <c r="AI38" i="9"/>
  <c r="AK38" i="9"/>
  <c r="AM38" i="9"/>
  <c r="AO38" i="9"/>
  <c r="AP38" i="9"/>
  <c r="AS38" i="9"/>
  <c r="AV38" i="9"/>
  <c r="AW38" i="9"/>
  <c r="AX38" i="9"/>
  <c r="AY38" i="9"/>
  <c r="BB38" i="9"/>
  <c r="BC38" i="9"/>
  <c r="BD38" i="9"/>
  <c r="BG38" i="9"/>
  <c r="BH38" i="9"/>
  <c r="N39" i="9"/>
  <c r="O39" i="9"/>
  <c r="T39" i="9"/>
  <c r="U39" i="9" s="1"/>
  <c r="Y39" i="9"/>
  <c r="Z39" i="9" s="1"/>
  <c r="AB39" i="9"/>
  <c r="BH39" i="9" s="1"/>
  <c r="AG39" i="9"/>
  <c r="AI39" i="9"/>
  <c r="AK39" i="9"/>
  <c r="AM39" i="9"/>
  <c r="AO39" i="9"/>
  <c r="AP39" i="9"/>
  <c r="AS39" i="9"/>
  <c r="AV39" i="9"/>
  <c r="AW39" i="9"/>
  <c r="AX39" i="9"/>
  <c r="AY39" i="9"/>
  <c r="BB39" i="9"/>
  <c r="BC39" i="9"/>
  <c r="BD39" i="9"/>
  <c r="BG39" i="9"/>
  <c r="N40" i="9"/>
  <c r="O40" i="9"/>
  <c r="T40" i="9"/>
  <c r="Y40" i="9"/>
  <c r="Z40" i="9" s="1"/>
  <c r="AB40" i="9"/>
  <c r="BH40" i="9" s="1"/>
  <c r="AG40" i="9"/>
  <c r="AI40" i="9"/>
  <c r="AK40" i="9"/>
  <c r="AM40" i="9"/>
  <c r="AO40" i="9"/>
  <c r="AP40" i="9"/>
  <c r="AS40" i="9"/>
  <c r="AT40" i="9"/>
  <c r="AV40" i="9"/>
  <c r="AW40" i="9"/>
  <c r="AX40" i="9"/>
  <c r="AY40" i="9"/>
  <c r="BB40" i="9"/>
  <c r="BC40" i="9"/>
  <c r="BD40" i="9"/>
  <c r="BE40" i="9"/>
  <c r="BG40" i="9"/>
  <c r="N41" i="9"/>
  <c r="O41" i="9"/>
  <c r="T41" i="9"/>
  <c r="U41" i="9" s="1"/>
  <c r="Y41" i="9"/>
  <c r="Z41" i="9"/>
  <c r="AB41" i="9"/>
  <c r="BH41" i="9" s="1"/>
  <c r="AG41" i="9"/>
  <c r="AI41" i="9"/>
  <c r="AK41" i="9"/>
  <c r="AM41" i="9"/>
  <c r="AO41" i="9"/>
  <c r="AP41" i="9"/>
  <c r="AS41" i="9"/>
  <c r="AV41" i="9"/>
  <c r="AW41" i="9"/>
  <c r="AX41" i="9"/>
  <c r="AY41" i="9"/>
  <c r="BB41" i="9"/>
  <c r="BC41" i="9"/>
  <c r="BD41" i="9"/>
  <c r="BE41" i="9"/>
  <c r="BG41" i="9"/>
  <c r="N42" i="9"/>
  <c r="O42" i="9"/>
  <c r="T42" i="9"/>
  <c r="Y42" i="9"/>
  <c r="BE42" i="9" s="1"/>
  <c r="AB42" i="9"/>
  <c r="AG42" i="9"/>
  <c r="AI42" i="9"/>
  <c r="AK42" i="9"/>
  <c r="AM42" i="9"/>
  <c r="AO42" i="9"/>
  <c r="AP42" i="9"/>
  <c r="AS42" i="9"/>
  <c r="AV42" i="9"/>
  <c r="AW42" i="9"/>
  <c r="AX42" i="9"/>
  <c r="AY42" i="9"/>
  <c r="BB42" i="9"/>
  <c r="BC42" i="9"/>
  <c r="BD42" i="9"/>
  <c r="BG42" i="9"/>
  <c r="BH42" i="9"/>
  <c r="N43" i="9"/>
  <c r="O43" i="9"/>
  <c r="T43" i="9"/>
  <c r="U43" i="9" s="1"/>
  <c r="Y43" i="9"/>
  <c r="Z43" i="9" s="1"/>
  <c r="AB43" i="9"/>
  <c r="BH43" i="9" s="1"/>
  <c r="AG43" i="9"/>
  <c r="AI43" i="9"/>
  <c r="AK43" i="9"/>
  <c r="AM43" i="9"/>
  <c r="AO43" i="9"/>
  <c r="AP43" i="9"/>
  <c r="AS43" i="9"/>
  <c r="AV43" i="9"/>
  <c r="AW43" i="9"/>
  <c r="AX43" i="9"/>
  <c r="AY43" i="9"/>
  <c r="BB43" i="9"/>
  <c r="BC43" i="9"/>
  <c r="BD43" i="9"/>
  <c r="BG43" i="9"/>
  <c r="N44" i="9"/>
  <c r="O44" i="9"/>
  <c r="T44" i="9"/>
  <c r="Y44" i="9"/>
  <c r="Z44" i="9" s="1"/>
  <c r="AB44" i="9"/>
  <c r="BH44" i="9" s="1"/>
  <c r="AG44" i="9"/>
  <c r="AI44" i="9"/>
  <c r="AK44" i="9"/>
  <c r="AM44" i="9"/>
  <c r="AO44" i="9"/>
  <c r="AP44" i="9"/>
  <c r="AS44" i="9"/>
  <c r="AT44" i="9"/>
  <c r="AV44" i="9"/>
  <c r="AW44" i="9"/>
  <c r="AX44" i="9"/>
  <c r="AY44" i="9"/>
  <c r="BB44" i="9"/>
  <c r="BC44" i="9"/>
  <c r="BD44" i="9"/>
  <c r="BE44" i="9"/>
  <c r="BG44" i="9"/>
  <c r="N45" i="9"/>
  <c r="O45" i="9"/>
  <c r="T45" i="9"/>
  <c r="U45" i="9" s="1"/>
  <c r="Y45" i="9"/>
  <c r="Z45" i="9" s="1"/>
  <c r="AB45" i="9"/>
  <c r="BH45" i="9" s="1"/>
  <c r="AG45" i="9"/>
  <c r="AI45" i="9"/>
  <c r="AK45" i="9"/>
  <c r="AM45" i="9"/>
  <c r="AO45" i="9"/>
  <c r="AP45" i="9"/>
  <c r="AS45" i="9"/>
  <c r="AV45" i="9"/>
  <c r="AW45" i="9"/>
  <c r="AX45" i="9"/>
  <c r="AY45" i="9"/>
  <c r="BB45" i="9"/>
  <c r="BC45" i="9"/>
  <c r="BD45" i="9"/>
  <c r="BE45" i="9"/>
  <c r="BG45" i="9"/>
  <c r="N46" i="9"/>
  <c r="O46" i="9"/>
  <c r="T46" i="9"/>
  <c r="Y46" i="9"/>
  <c r="BE46" i="9" s="1"/>
  <c r="AB46" i="9"/>
  <c r="BH46" i="9" s="1"/>
  <c r="AG46" i="9"/>
  <c r="AI46" i="9"/>
  <c r="AK46" i="9"/>
  <c r="AM46" i="9"/>
  <c r="AO46" i="9"/>
  <c r="AP46" i="9"/>
  <c r="AS46" i="9"/>
  <c r="AV46" i="9"/>
  <c r="AW46" i="9"/>
  <c r="AX46" i="9"/>
  <c r="AY46" i="9"/>
  <c r="AZ46" i="9"/>
  <c r="BB46" i="9"/>
  <c r="BC46" i="9"/>
  <c r="BD46" i="9"/>
  <c r="BG46" i="9"/>
  <c r="N47" i="9"/>
  <c r="O47" i="9"/>
  <c r="T47" i="9"/>
  <c r="Y47" i="9"/>
  <c r="Z47" i="9" s="1"/>
  <c r="AB47" i="9"/>
  <c r="BH47" i="9" s="1"/>
  <c r="AG47" i="9"/>
  <c r="AI47" i="9"/>
  <c r="AK47" i="9"/>
  <c r="AM47" i="9"/>
  <c r="AO47" i="9"/>
  <c r="AP47" i="9"/>
  <c r="AS47" i="9"/>
  <c r="AV47" i="9"/>
  <c r="AW47" i="9"/>
  <c r="AX47" i="9"/>
  <c r="AY47" i="9"/>
  <c r="BB47" i="9"/>
  <c r="BC47" i="9"/>
  <c r="BD47" i="9"/>
  <c r="BG47" i="9"/>
  <c r="N48" i="9"/>
  <c r="O48" i="9"/>
  <c r="T48" i="9"/>
  <c r="Y48" i="9"/>
  <c r="AB48" i="9"/>
  <c r="BH48" i="9" s="1"/>
  <c r="AG48" i="9"/>
  <c r="AI48" i="9"/>
  <c r="AK48" i="9"/>
  <c r="AM48" i="9"/>
  <c r="AO48" i="9"/>
  <c r="AP48" i="9"/>
  <c r="AS48" i="9"/>
  <c r="AV48" i="9"/>
  <c r="AW48" i="9"/>
  <c r="AX48" i="9"/>
  <c r="AY48" i="9"/>
  <c r="BB48" i="9"/>
  <c r="BC48" i="9"/>
  <c r="BD48" i="9"/>
  <c r="BG48" i="9"/>
  <c r="N49" i="9"/>
  <c r="O49" i="9"/>
  <c r="T49" i="9"/>
  <c r="U49" i="9" s="1"/>
  <c r="Y49" i="9"/>
  <c r="BE49" i="9" s="1"/>
  <c r="AB49" i="9"/>
  <c r="BH49" i="9" s="1"/>
  <c r="AG49" i="9"/>
  <c r="AI49" i="9"/>
  <c r="AK49" i="9"/>
  <c r="AM49" i="9"/>
  <c r="AO49" i="9"/>
  <c r="AP49" i="9"/>
  <c r="AS49" i="9"/>
  <c r="AV49" i="9"/>
  <c r="AW49" i="9"/>
  <c r="AX49" i="9"/>
  <c r="AY49" i="9"/>
  <c r="BB49" i="9"/>
  <c r="BC49" i="9"/>
  <c r="BD49" i="9"/>
  <c r="BG49" i="9"/>
  <c r="N50" i="9"/>
  <c r="O50" i="9"/>
  <c r="T50" i="9"/>
  <c r="AZ50" i="9" s="1"/>
  <c r="Y50" i="9"/>
  <c r="BE50" i="9" s="1"/>
  <c r="AB50" i="9"/>
  <c r="AG50" i="9"/>
  <c r="AI50" i="9"/>
  <c r="AK50" i="9"/>
  <c r="AM50" i="9"/>
  <c r="AO50" i="9"/>
  <c r="AP50" i="9"/>
  <c r="AU50" i="9" s="1"/>
  <c r="AS50" i="9"/>
  <c r="AV50" i="9"/>
  <c r="AW50" i="9"/>
  <c r="AX50" i="9"/>
  <c r="AY50" i="9"/>
  <c r="BB50" i="9"/>
  <c r="BC50" i="9"/>
  <c r="BD50" i="9"/>
  <c r="BG50" i="9"/>
  <c r="BH50" i="9"/>
  <c r="N51" i="9"/>
  <c r="O51" i="9"/>
  <c r="T51" i="9"/>
  <c r="U51" i="9"/>
  <c r="Y51" i="9"/>
  <c r="Z51" i="9" s="1"/>
  <c r="AB51" i="9"/>
  <c r="BH51" i="9" s="1"/>
  <c r="AG51" i="9"/>
  <c r="AI51" i="9"/>
  <c r="AK51" i="9"/>
  <c r="AM51" i="9"/>
  <c r="AO51" i="9"/>
  <c r="AP51" i="9"/>
  <c r="AS51" i="9"/>
  <c r="AT51" i="9"/>
  <c r="AV51" i="9"/>
  <c r="AW51" i="9"/>
  <c r="AX51" i="9"/>
  <c r="AY51" i="9"/>
  <c r="AZ51" i="9"/>
  <c r="BA51" i="9"/>
  <c r="BB51" i="9"/>
  <c r="BC51" i="9"/>
  <c r="BD51" i="9"/>
  <c r="BF51" i="9"/>
  <c r="BG51" i="9"/>
  <c r="N52" i="9"/>
  <c r="O52" i="9"/>
  <c r="T52" i="9"/>
  <c r="Y52" i="9"/>
  <c r="Z52" i="9" s="1"/>
  <c r="AB52" i="9"/>
  <c r="BH52" i="9" s="1"/>
  <c r="AG52" i="9"/>
  <c r="AI52" i="9"/>
  <c r="AK52" i="9"/>
  <c r="AM52" i="9"/>
  <c r="AO52" i="9"/>
  <c r="AP52" i="9"/>
  <c r="AS52" i="9"/>
  <c r="AV52" i="9"/>
  <c r="AW52" i="9"/>
  <c r="AX52" i="9"/>
  <c r="AY52" i="9"/>
  <c r="BB52" i="9"/>
  <c r="BC52" i="9"/>
  <c r="BD52" i="9"/>
  <c r="BG52" i="9"/>
  <c r="N53" i="9"/>
  <c r="O53" i="9"/>
  <c r="T53" i="9"/>
  <c r="U53" i="9" s="1"/>
  <c r="Y53" i="9"/>
  <c r="Z53" i="9" s="1"/>
  <c r="AB53" i="9"/>
  <c r="BH53" i="9" s="1"/>
  <c r="AG53" i="9"/>
  <c r="AI53" i="9"/>
  <c r="AK53" i="9"/>
  <c r="AM53" i="9"/>
  <c r="AO53" i="9"/>
  <c r="AP53" i="9"/>
  <c r="AS53" i="9"/>
  <c r="AV53" i="9"/>
  <c r="AW53" i="9"/>
  <c r="AX53" i="9"/>
  <c r="AY53" i="9"/>
  <c r="BB53" i="9"/>
  <c r="BC53" i="9"/>
  <c r="BD53" i="9"/>
  <c r="BG53" i="9"/>
  <c r="N54" i="9"/>
  <c r="O54" i="9"/>
  <c r="T54" i="9"/>
  <c r="J54" i="9" s="1"/>
  <c r="Y54" i="9"/>
  <c r="BE54" i="9" s="1"/>
  <c r="AB54" i="9"/>
  <c r="BH54" i="9" s="1"/>
  <c r="AG54" i="9"/>
  <c r="AI54" i="9"/>
  <c r="AK54" i="9"/>
  <c r="AM54" i="9"/>
  <c r="AO54" i="9"/>
  <c r="AP54" i="9"/>
  <c r="AS54" i="9"/>
  <c r="AV54" i="9"/>
  <c r="AW54" i="9"/>
  <c r="AX54" i="9"/>
  <c r="AY54" i="9"/>
  <c r="BB54" i="9"/>
  <c r="BC54" i="9"/>
  <c r="BD54" i="9"/>
  <c r="BG54" i="9"/>
  <c r="N55" i="9"/>
  <c r="O55" i="9"/>
  <c r="J23" i="8" s="1"/>
  <c r="T55" i="9"/>
  <c r="U55" i="9" s="1"/>
  <c r="Y55" i="9"/>
  <c r="Z55" i="9" s="1"/>
  <c r="AD55" i="9" s="1"/>
  <c r="AB55" i="9"/>
  <c r="BH55" i="9" s="1"/>
  <c r="AG55" i="9"/>
  <c r="AI55" i="9"/>
  <c r="AK55" i="9"/>
  <c r="AM55" i="9"/>
  <c r="AO55" i="9"/>
  <c r="AP55" i="9"/>
  <c r="AS55" i="9"/>
  <c r="AT55" i="9"/>
  <c r="AV55" i="9"/>
  <c r="AW55" i="9"/>
  <c r="AX55" i="9"/>
  <c r="AY55" i="9"/>
  <c r="AZ55" i="9"/>
  <c r="BB55" i="9"/>
  <c r="BC55" i="9"/>
  <c r="BD55" i="9"/>
  <c r="BF55" i="9"/>
  <c r="BG55" i="9"/>
  <c r="N56" i="9"/>
  <c r="O56" i="9"/>
  <c r="T56" i="9"/>
  <c r="Y56" i="9"/>
  <c r="Z56" i="9" s="1"/>
  <c r="AB56" i="9"/>
  <c r="BH56" i="9" s="1"/>
  <c r="AG56" i="9"/>
  <c r="AI56" i="9"/>
  <c r="AK56" i="9"/>
  <c r="AM56" i="9"/>
  <c r="AO56" i="9"/>
  <c r="AP56" i="9"/>
  <c r="AS56" i="9"/>
  <c r="AV56" i="9"/>
  <c r="AW56" i="9"/>
  <c r="AX56" i="9"/>
  <c r="AY56" i="9"/>
  <c r="BB56" i="9"/>
  <c r="BC56" i="9"/>
  <c r="BD56" i="9"/>
  <c r="BG56" i="9"/>
  <c r="N57" i="9"/>
  <c r="O57" i="9"/>
  <c r="T57" i="9"/>
  <c r="U57" i="9" s="1"/>
  <c r="Y57" i="9"/>
  <c r="Z57" i="9" s="1"/>
  <c r="AB57" i="9"/>
  <c r="BH57" i="9" s="1"/>
  <c r="AG57" i="9"/>
  <c r="AI57" i="9"/>
  <c r="AK57" i="9"/>
  <c r="AM57" i="9"/>
  <c r="AO57" i="9"/>
  <c r="AP57" i="9"/>
  <c r="AS57" i="9"/>
  <c r="AV57" i="9"/>
  <c r="AW57" i="9"/>
  <c r="AX57" i="9"/>
  <c r="AY57" i="9"/>
  <c r="BB57" i="9"/>
  <c r="BC57" i="9"/>
  <c r="BD57" i="9"/>
  <c r="BG57" i="9"/>
  <c r="N58" i="9"/>
  <c r="O58" i="9"/>
  <c r="T58" i="9"/>
  <c r="Y58" i="9"/>
  <c r="BE58" i="9" s="1"/>
  <c r="AB58" i="9"/>
  <c r="BH58" i="9" s="1"/>
  <c r="AG58" i="9"/>
  <c r="AI58" i="9"/>
  <c r="AK58" i="9"/>
  <c r="AM58" i="9"/>
  <c r="AO58" i="9"/>
  <c r="AP58" i="9"/>
  <c r="AS58" i="9"/>
  <c r="AV58" i="9"/>
  <c r="AW58" i="9"/>
  <c r="AX58" i="9"/>
  <c r="AY58" i="9"/>
  <c r="BB58" i="9"/>
  <c r="BC58" i="9"/>
  <c r="BD58" i="9"/>
  <c r="BG58" i="9"/>
  <c r="N59" i="9"/>
  <c r="O59" i="9"/>
  <c r="J27" i="8" s="1"/>
  <c r="T59" i="9"/>
  <c r="U59" i="9"/>
  <c r="K27" i="8" s="1"/>
  <c r="Y59" i="9"/>
  <c r="Z59" i="9" s="1"/>
  <c r="AD59" i="9" s="1"/>
  <c r="AB59" i="9"/>
  <c r="BH59" i="9" s="1"/>
  <c r="AG59" i="9"/>
  <c r="AI59" i="9"/>
  <c r="AK59" i="9"/>
  <c r="AM59" i="9"/>
  <c r="AO59" i="9"/>
  <c r="AP59" i="9"/>
  <c r="AS59" i="9"/>
  <c r="AT59" i="9"/>
  <c r="AV59" i="9"/>
  <c r="AW59" i="9"/>
  <c r="AX59" i="9"/>
  <c r="AY59" i="9"/>
  <c r="AZ59" i="9"/>
  <c r="BA59" i="9"/>
  <c r="BB59" i="9"/>
  <c r="BC59" i="9"/>
  <c r="BD59" i="9"/>
  <c r="BG59" i="9"/>
  <c r="N60" i="9"/>
  <c r="O60" i="9"/>
  <c r="T60" i="9"/>
  <c r="Y60" i="9"/>
  <c r="Z60" i="9" s="1"/>
  <c r="AB60" i="9"/>
  <c r="BH60" i="9" s="1"/>
  <c r="AG60" i="9"/>
  <c r="AI60" i="9"/>
  <c r="AK60" i="9"/>
  <c r="AM60" i="9"/>
  <c r="AO60" i="9"/>
  <c r="AP60" i="9"/>
  <c r="AS60" i="9"/>
  <c r="AV60" i="9"/>
  <c r="AW60" i="9"/>
  <c r="AX60" i="9"/>
  <c r="AY60" i="9"/>
  <c r="BB60" i="9"/>
  <c r="BC60" i="9"/>
  <c r="BD60" i="9"/>
  <c r="BG60" i="9"/>
  <c r="N61" i="9"/>
  <c r="O61" i="9"/>
  <c r="T61" i="9"/>
  <c r="U61" i="9" s="1"/>
  <c r="Y61" i="9"/>
  <c r="Z61" i="9" s="1"/>
  <c r="AB61" i="9"/>
  <c r="BH61" i="9" s="1"/>
  <c r="AG61" i="9"/>
  <c r="AI61" i="9"/>
  <c r="AK61" i="9"/>
  <c r="AM61" i="9"/>
  <c r="AO61" i="9"/>
  <c r="AP61" i="9"/>
  <c r="AS61" i="9"/>
  <c r="AV61" i="9"/>
  <c r="AW61" i="9"/>
  <c r="AX61" i="9"/>
  <c r="AY61" i="9"/>
  <c r="BB61" i="9"/>
  <c r="BC61" i="9"/>
  <c r="BD61" i="9"/>
  <c r="BG61" i="9"/>
  <c r="N62" i="9"/>
  <c r="O62" i="9"/>
  <c r="T62" i="9"/>
  <c r="J62" i="9" s="1"/>
  <c r="Y62" i="9"/>
  <c r="BE62" i="9" s="1"/>
  <c r="AB62" i="9"/>
  <c r="BH62" i="9" s="1"/>
  <c r="AG62" i="9"/>
  <c r="AI62" i="9"/>
  <c r="AK62" i="9"/>
  <c r="AM62" i="9"/>
  <c r="AO62" i="9"/>
  <c r="AP62" i="9"/>
  <c r="AU62" i="9" s="1"/>
  <c r="AS62" i="9"/>
  <c r="AV62" i="9"/>
  <c r="AW62" i="9"/>
  <c r="AX62" i="9"/>
  <c r="AY62" i="9"/>
  <c r="BB62" i="9"/>
  <c r="BC62" i="9"/>
  <c r="BD62" i="9"/>
  <c r="BG62" i="9"/>
  <c r="N63" i="9"/>
  <c r="O63" i="9"/>
  <c r="T63" i="9"/>
  <c r="U63" i="9" s="1"/>
  <c r="Y63" i="9"/>
  <c r="AB63" i="9"/>
  <c r="AG63" i="9"/>
  <c r="AI63" i="9"/>
  <c r="AK63" i="9"/>
  <c r="AM63" i="9"/>
  <c r="AO63" i="9"/>
  <c r="AP63" i="9"/>
  <c r="AS63" i="9"/>
  <c r="AV63" i="9"/>
  <c r="AW63" i="9"/>
  <c r="AX63" i="9"/>
  <c r="AY63" i="9"/>
  <c r="BB63" i="9"/>
  <c r="BC63" i="9"/>
  <c r="BD63" i="9"/>
  <c r="BG63" i="9"/>
  <c r="BH63" i="9"/>
  <c r="N64" i="9"/>
  <c r="O64" i="9"/>
  <c r="T64" i="9"/>
  <c r="Y64" i="9"/>
  <c r="Z64" i="9" s="1"/>
  <c r="AB64" i="9"/>
  <c r="BH64" i="9" s="1"/>
  <c r="AG64" i="9"/>
  <c r="AI64" i="9"/>
  <c r="AK64" i="9"/>
  <c r="AM64" i="9"/>
  <c r="AO64" i="9"/>
  <c r="AP64" i="9"/>
  <c r="AS64" i="9"/>
  <c r="AV64" i="9"/>
  <c r="AW64" i="9"/>
  <c r="AX64" i="9"/>
  <c r="AY64" i="9"/>
  <c r="BB64" i="9"/>
  <c r="BC64" i="9"/>
  <c r="BD64" i="9"/>
  <c r="BG64" i="9"/>
  <c r="N65" i="9"/>
  <c r="O65" i="9"/>
  <c r="T65" i="9"/>
  <c r="U65" i="9" s="1"/>
  <c r="Y65" i="9"/>
  <c r="AB65" i="9"/>
  <c r="BH65" i="9" s="1"/>
  <c r="AG65" i="9"/>
  <c r="AI65" i="9"/>
  <c r="AK65" i="9"/>
  <c r="AM65" i="9"/>
  <c r="AO65" i="9"/>
  <c r="AP65" i="9"/>
  <c r="AS65" i="9"/>
  <c r="AV65" i="9"/>
  <c r="AW65" i="9"/>
  <c r="AX65" i="9"/>
  <c r="AY65" i="9"/>
  <c r="BB65" i="9"/>
  <c r="BC65" i="9"/>
  <c r="BD65" i="9"/>
  <c r="BG65" i="9"/>
  <c r="N66" i="9"/>
  <c r="O66" i="9"/>
  <c r="T66" i="9"/>
  <c r="AZ66" i="9" s="1"/>
  <c r="Y66" i="9"/>
  <c r="BE66" i="9" s="1"/>
  <c r="AB66" i="9"/>
  <c r="BH66" i="9" s="1"/>
  <c r="AG66" i="9"/>
  <c r="AI66" i="9"/>
  <c r="AK66" i="9"/>
  <c r="AM66" i="9"/>
  <c r="AO66" i="9"/>
  <c r="AP66" i="9"/>
  <c r="AS66" i="9"/>
  <c r="AV66" i="9"/>
  <c r="AW66" i="9"/>
  <c r="AX66" i="9"/>
  <c r="AY66" i="9"/>
  <c r="BB66" i="9"/>
  <c r="BC66" i="9"/>
  <c r="BD66" i="9"/>
  <c r="BG66" i="9"/>
  <c r="N67" i="9"/>
  <c r="O67" i="9"/>
  <c r="T67" i="9"/>
  <c r="U67" i="9" s="1"/>
  <c r="Y67" i="9"/>
  <c r="Z67" i="9" s="1"/>
  <c r="AD67" i="9" s="1"/>
  <c r="AB67" i="9"/>
  <c r="BH67" i="9" s="1"/>
  <c r="AG67" i="9"/>
  <c r="AI67" i="9"/>
  <c r="AK67" i="9"/>
  <c r="AM67" i="9"/>
  <c r="AO67" i="9"/>
  <c r="AP67" i="9"/>
  <c r="AS67" i="9"/>
  <c r="AV67" i="9"/>
  <c r="AW67" i="9"/>
  <c r="AX67" i="9"/>
  <c r="AY67" i="9"/>
  <c r="BB67" i="9"/>
  <c r="BC67" i="9"/>
  <c r="BD67" i="9"/>
  <c r="BF67" i="9"/>
  <c r="BG67" i="9"/>
  <c r="N68" i="9"/>
  <c r="O68" i="9"/>
  <c r="T68" i="9"/>
  <c r="Y68" i="9"/>
  <c r="Z68" i="9" s="1"/>
  <c r="AB68" i="9"/>
  <c r="BH68" i="9" s="1"/>
  <c r="AG68" i="9"/>
  <c r="AI68" i="9"/>
  <c r="AK68" i="9"/>
  <c r="AM68" i="9"/>
  <c r="AO68" i="9"/>
  <c r="AP68" i="9"/>
  <c r="AS68" i="9"/>
  <c r="AV68" i="9"/>
  <c r="AW68" i="9"/>
  <c r="AX68" i="9"/>
  <c r="AY68" i="9"/>
  <c r="BB68" i="9"/>
  <c r="BC68" i="9"/>
  <c r="BD68" i="9"/>
  <c r="BG68" i="9"/>
  <c r="N69" i="9"/>
  <c r="O69" i="9"/>
  <c r="T69" i="9"/>
  <c r="U69" i="9" s="1"/>
  <c r="Y69" i="9"/>
  <c r="Z69" i="9"/>
  <c r="AB69" i="9"/>
  <c r="BH69" i="9" s="1"/>
  <c r="AG69" i="9"/>
  <c r="AI69" i="9"/>
  <c r="AK69" i="9"/>
  <c r="AM69" i="9"/>
  <c r="AO69" i="9"/>
  <c r="AP69" i="9"/>
  <c r="AS69" i="9"/>
  <c r="AU69" i="9" s="1"/>
  <c r="AV69" i="9"/>
  <c r="AW69" i="9"/>
  <c r="AX69" i="9"/>
  <c r="AY69" i="9"/>
  <c r="BB69" i="9"/>
  <c r="BC69" i="9"/>
  <c r="BD69" i="9"/>
  <c r="BE69" i="9"/>
  <c r="BG69" i="9"/>
  <c r="N70" i="9"/>
  <c r="O70" i="9"/>
  <c r="T70" i="9"/>
  <c r="Y70" i="9"/>
  <c r="BE70" i="9" s="1"/>
  <c r="AB70" i="9"/>
  <c r="AG70" i="9"/>
  <c r="AI70" i="9"/>
  <c r="AK70" i="9"/>
  <c r="AM70" i="9"/>
  <c r="AO70" i="9"/>
  <c r="AP70" i="9"/>
  <c r="AS70" i="9"/>
  <c r="AV70" i="9"/>
  <c r="AW70" i="9"/>
  <c r="AX70" i="9"/>
  <c r="AY70" i="9"/>
  <c r="BB70" i="9"/>
  <c r="BC70" i="9"/>
  <c r="BD70" i="9"/>
  <c r="BG70" i="9"/>
  <c r="BH70" i="9"/>
  <c r="N71" i="9"/>
  <c r="O71" i="9"/>
  <c r="T71" i="9"/>
  <c r="U71" i="9" s="1"/>
  <c r="Y71" i="9"/>
  <c r="Z71" i="9" s="1"/>
  <c r="AD71" i="9" s="1"/>
  <c r="S13" i="8" s="1"/>
  <c r="AB71" i="9"/>
  <c r="BH71" i="9" s="1"/>
  <c r="AG71" i="9"/>
  <c r="AI71" i="9"/>
  <c r="AK71" i="9"/>
  <c r="AM71" i="9"/>
  <c r="AO71" i="9"/>
  <c r="AP71" i="9"/>
  <c r="AS71" i="9"/>
  <c r="AV71" i="9"/>
  <c r="AW71" i="9"/>
  <c r="AX71" i="9"/>
  <c r="AY71" i="9"/>
  <c r="BB71" i="9"/>
  <c r="BC71" i="9"/>
  <c r="BD71" i="9"/>
  <c r="BF71" i="9"/>
  <c r="BG71" i="9"/>
  <c r="N72" i="9"/>
  <c r="O72" i="9"/>
  <c r="T72" i="9"/>
  <c r="Y72" i="9"/>
  <c r="Z72" i="9" s="1"/>
  <c r="AB72" i="9"/>
  <c r="BH72" i="9" s="1"/>
  <c r="AG72" i="9"/>
  <c r="AI72" i="9"/>
  <c r="AK72" i="9"/>
  <c r="AM72" i="9"/>
  <c r="AO72" i="9"/>
  <c r="AP72" i="9"/>
  <c r="AS72" i="9"/>
  <c r="AV72" i="9"/>
  <c r="AW72" i="9"/>
  <c r="AX72" i="9"/>
  <c r="AY72" i="9"/>
  <c r="BB72" i="9"/>
  <c r="BC72" i="9"/>
  <c r="BD72" i="9"/>
  <c r="BG72" i="9"/>
  <c r="N73" i="9"/>
  <c r="O73" i="9"/>
  <c r="T73" i="9"/>
  <c r="U73" i="9" s="1"/>
  <c r="Y73" i="9"/>
  <c r="Z73" i="9" s="1"/>
  <c r="AB73" i="9"/>
  <c r="BH73" i="9" s="1"/>
  <c r="AG73" i="9"/>
  <c r="AI73" i="9"/>
  <c r="AK73" i="9"/>
  <c r="AM73" i="9"/>
  <c r="AO73" i="9"/>
  <c r="AP73" i="9"/>
  <c r="AS73" i="9"/>
  <c r="AV73" i="9"/>
  <c r="AW73" i="9"/>
  <c r="AX73" i="9"/>
  <c r="AY73" i="9"/>
  <c r="BB73" i="9"/>
  <c r="BC73" i="9"/>
  <c r="BD73" i="9"/>
  <c r="BE73" i="9"/>
  <c r="BG73" i="9"/>
  <c r="N74" i="9"/>
  <c r="O74" i="9"/>
  <c r="T74" i="9"/>
  <c r="Y74" i="9"/>
  <c r="BE74" i="9" s="1"/>
  <c r="AB74" i="9"/>
  <c r="AG74" i="9"/>
  <c r="AI74" i="9"/>
  <c r="AK74" i="9"/>
  <c r="AM74" i="9"/>
  <c r="AO74" i="9"/>
  <c r="AP74" i="9"/>
  <c r="AS74" i="9"/>
  <c r="AV74" i="9"/>
  <c r="AW74" i="9"/>
  <c r="AX74" i="9"/>
  <c r="AY74" i="9"/>
  <c r="BB74" i="9"/>
  <c r="BC74" i="9"/>
  <c r="BD74" i="9"/>
  <c r="BG74" i="9"/>
  <c r="BH74" i="9"/>
  <c r="N75" i="9"/>
  <c r="O75" i="9"/>
  <c r="T75" i="9"/>
  <c r="U75" i="9" s="1"/>
  <c r="Y75" i="9"/>
  <c r="Z75" i="9" s="1"/>
  <c r="AD75" i="9" s="1"/>
  <c r="AB75" i="9"/>
  <c r="BH75" i="9" s="1"/>
  <c r="AG75" i="9"/>
  <c r="AI75" i="9"/>
  <c r="AK75" i="9"/>
  <c r="AM75" i="9"/>
  <c r="AO75" i="9"/>
  <c r="AP75" i="9"/>
  <c r="AS75" i="9"/>
  <c r="AV75" i="9"/>
  <c r="AW75" i="9"/>
  <c r="AX75" i="9"/>
  <c r="AY75" i="9"/>
  <c r="BB75" i="9"/>
  <c r="BC75" i="9"/>
  <c r="BD75" i="9"/>
  <c r="BF75" i="9"/>
  <c r="BG75" i="9"/>
  <c r="N76" i="9"/>
  <c r="O76" i="9"/>
  <c r="T76" i="9"/>
  <c r="Y76" i="9"/>
  <c r="Z76" i="9" s="1"/>
  <c r="AB76" i="9"/>
  <c r="BH76" i="9" s="1"/>
  <c r="AG76" i="9"/>
  <c r="AI76" i="9"/>
  <c r="AK76" i="9"/>
  <c r="AM76" i="9"/>
  <c r="AO76" i="9"/>
  <c r="AP76" i="9"/>
  <c r="AS76" i="9"/>
  <c r="AV76" i="9"/>
  <c r="AW76" i="9"/>
  <c r="AX76" i="9"/>
  <c r="AY76" i="9"/>
  <c r="BB76" i="9"/>
  <c r="BC76" i="9"/>
  <c r="BD76" i="9"/>
  <c r="BG76" i="9"/>
  <c r="N77" i="9"/>
  <c r="O77" i="9"/>
  <c r="T77" i="9"/>
  <c r="U77" i="9" s="1"/>
  <c r="Y77" i="9"/>
  <c r="Z77" i="9"/>
  <c r="AB77" i="9"/>
  <c r="BH77" i="9" s="1"/>
  <c r="AG77" i="9"/>
  <c r="AI77" i="9"/>
  <c r="AK77" i="9"/>
  <c r="AM77" i="9"/>
  <c r="AO77" i="9"/>
  <c r="AP77" i="9"/>
  <c r="AS77" i="9"/>
  <c r="AU77" i="9" s="1"/>
  <c r="AV77" i="9"/>
  <c r="AW77" i="9"/>
  <c r="AX77" i="9"/>
  <c r="AY77" i="9"/>
  <c r="BB77" i="9"/>
  <c r="BC77" i="9"/>
  <c r="BD77" i="9"/>
  <c r="BE77" i="9"/>
  <c r="BG77" i="9"/>
  <c r="N78" i="9"/>
  <c r="O78" i="9"/>
  <c r="T78" i="9"/>
  <c r="Y78" i="9"/>
  <c r="BE78" i="9" s="1"/>
  <c r="AB78" i="9"/>
  <c r="BH78" i="9" s="1"/>
  <c r="AG78" i="9"/>
  <c r="AI78" i="9"/>
  <c r="AK78" i="9"/>
  <c r="AM78" i="9"/>
  <c r="AO78" i="9"/>
  <c r="AP78" i="9"/>
  <c r="AS78" i="9"/>
  <c r="AV78" i="9"/>
  <c r="AW78" i="9"/>
  <c r="AX78" i="9"/>
  <c r="AY78" i="9"/>
  <c r="BB78" i="9"/>
  <c r="BC78" i="9"/>
  <c r="BD78" i="9"/>
  <c r="BG78" i="9"/>
  <c r="N79" i="9"/>
  <c r="O79" i="9"/>
  <c r="T79" i="9"/>
  <c r="AZ79" i="9" s="1"/>
  <c r="Y79" i="9"/>
  <c r="Z79" i="9" s="1"/>
  <c r="AB79" i="9"/>
  <c r="BH79" i="9" s="1"/>
  <c r="AG79" i="9"/>
  <c r="AI79" i="9"/>
  <c r="AK79" i="9"/>
  <c r="AM79" i="9"/>
  <c r="AO79" i="9"/>
  <c r="AP79" i="9"/>
  <c r="AS79" i="9"/>
  <c r="AV79" i="9"/>
  <c r="AW79" i="9"/>
  <c r="AX79" i="9"/>
  <c r="AY79" i="9"/>
  <c r="BB79" i="9"/>
  <c r="BC79" i="9"/>
  <c r="BD79" i="9"/>
  <c r="BG79" i="9"/>
  <c r="N80" i="9"/>
  <c r="O80" i="9"/>
  <c r="T80" i="9"/>
  <c r="Y80" i="9"/>
  <c r="AB80" i="9"/>
  <c r="BH80" i="9" s="1"/>
  <c r="AG80" i="9"/>
  <c r="AI80" i="9"/>
  <c r="AK80" i="9"/>
  <c r="AM80" i="9"/>
  <c r="AO80" i="9"/>
  <c r="AP80" i="9"/>
  <c r="AS80" i="9"/>
  <c r="AV80" i="9"/>
  <c r="AW80" i="9"/>
  <c r="AX80" i="9"/>
  <c r="AY80" i="9"/>
  <c r="BB80" i="9"/>
  <c r="BC80" i="9"/>
  <c r="BD80" i="9"/>
  <c r="BG80" i="9"/>
  <c r="N81" i="9"/>
  <c r="O81" i="9"/>
  <c r="T81" i="9"/>
  <c r="U81" i="9" s="1"/>
  <c r="Y81" i="9"/>
  <c r="BE81" i="9" s="1"/>
  <c r="AB81" i="9"/>
  <c r="BH81" i="9" s="1"/>
  <c r="AG81" i="9"/>
  <c r="AI81" i="9"/>
  <c r="AK81" i="9"/>
  <c r="AM81" i="9"/>
  <c r="AO81" i="9"/>
  <c r="AP81" i="9"/>
  <c r="AS81" i="9"/>
  <c r="AV81" i="9"/>
  <c r="AW81" i="9"/>
  <c r="AX81" i="9"/>
  <c r="AY81" i="9"/>
  <c r="BB81" i="9"/>
  <c r="BC81" i="9"/>
  <c r="BD81" i="9"/>
  <c r="BG81" i="9"/>
  <c r="N82" i="9"/>
  <c r="O82" i="9"/>
  <c r="T82" i="9"/>
  <c r="AZ82" i="9" s="1"/>
  <c r="Y82" i="9"/>
  <c r="BE82" i="9" s="1"/>
  <c r="AB82" i="9"/>
  <c r="AG82" i="9"/>
  <c r="AI82" i="9"/>
  <c r="AK82" i="9"/>
  <c r="AM82" i="9"/>
  <c r="AO82" i="9"/>
  <c r="AP82" i="9"/>
  <c r="AS82" i="9"/>
  <c r="AV82" i="9"/>
  <c r="AW82" i="9"/>
  <c r="AX82" i="9"/>
  <c r="AY82" i="9"/>
  <c r="BB82" i="9"/>
  <c r="BC82" i="9"/>
  <c r="BD82" i="9"/>
  <c r="BG82" i="9"/>
  <c r="BH82" i="9"/>
  <c r="N83" i="9"/>
  <c r="O83" i="9"/>
  <c r="AT83" i="9" s="1"/>
  <c r="T83" i="9"/>
  <c r="U83" i="9"/>
  <c r="Y83" i="9"/>
  <c r="Z83" i="9" s="1"/>
  <c r="AD83" i="9" s="1"/>
  <c r="S25" i="8" s="1"/>
  <c r="AB83" i="9"/>
  <c r="BH83" i="9" s="1"/>
  <c r="AG83" i="9"/>
  <c r="AI83" i="9"/>
  <c r="AK83" i="9"/>
  <c r="AM83" i="9"/>
  <c r="AO83" i="9"/>
  <c r="AP83" i="9"/>
  <c r="AS83" i="9"/>
  <c r="AV83" i="9"/>
  <c r="AW83" i="9"/>
  <c r="AX83" i="9"/>
  <c r="AY83" i="9"/>
  <c r="AZ83" i="9"/>
  <c r="BA83" i="9"/>
  <c r="BB83" i="9"/>
  <c r="BC83" i="9"/>
  <c r="BD83" i="9"/>
  <c r="BE83" i="9"/>
  <c r="BF83" i="9"/>
  <c r="BG83" i="9"/>
  <c r="N84" i="9"/>
  <c r="O84" i="9"/>
  <c r="T84" i="9"/>
  <c r="Y84" i="9"/>
  <c r="Z84" i="9" s="1"/>
  <c r="AB84" i="9"/>
  <c r="BH84" i="9" s="1"/>
  <c r="AG84" i="9"/>
  <c r="AI84" i="9"/>
  <c r="AK84" i="9"/>
  <c r="AM84" i="9"/>
  <c r="AO84" i="9"/>
  <c r="AP84" i="9"/>
  <c r="AS84" i="9"/>
  <c r="AV84" i="9"/>
  <c r="AW84" i="9"/>
  <c r="AX84" i="9"/>
  <c r="AY84" i="9"/>
  <c r="BB84" i="9"/>
  <c r="BC84" i="9"/>
  <c r="BD84" i="9"/>
  <c r="BG84" i="9"/>
  <c r="N85" i="9"/>
  <c r="O85" i="9"/>
  <c r="T85" i="9"/>
  <c r="U85" i="9" s="1"/>
  <c r="Y85" i="9"/>
  <c r="Z85" i="9" s="1"/>
  <c r="AB85" i="9"/>
  <c r="BH85" i="9" s="1"/>
  <c r="AG85" i="9"/>
  <c r="AI85" i="9"/>
  <c r="AK85" i="9"/>
  <c r="AM85" i="9"/>
  <c r="AO85" i="9"/>
  <c r="AP85" i="9"/>
  <c r="AS85" i="9"/>
  <c r="AV85" i="9"/>
  <c r="AW85" i="9"/>
  <c r="AX85" i="9"/>
  <c r="AY85" i="9"/>
  <c r="AZ85" i="9"/>
  <c r="BB85" i="9"/>
  <c r="BC85" i="9"/>
  <c r="BD85" i="9"/>
  <c r="BG85" i="9"/>
  <c r="N86" i="9"/>
  <c r="O86" i="9"/>
  <c r="T86" i="9"/>
  <c r="Y86" i="9"/>
  <c r="BE86" i="9" s="1"/>
  <c r="AB86" i="9"/>
  <c r="BH86" i="9" s="1"/>
  <c r="AG86" i="9"/>
  <c r="AI86" i="9"/>
  <c r="AK86" i="9"/>
  <c r="AM86" i="9"/>
  <c r="AO86" i="9"/>
  <c r="AP86" i="9"/>
  <c r="AS86" i="9"/>
  <c r="AU86" i="9"/>
  <c r="AV86" i="9"/>
  <c r="AW86" i="9"/>
  <c r="AX86" i="9"/>
  <c r="AY86" i="9"/>
  <c r="BB86" i="9"/>
  <c r="BC86" i="9"/>
  <c r="BD86" i="9"/>
  <c r="BG86" i="9"/>
  <c r="N87" i="9"/>
  <c r="O87" i="9"/>
  <c r="Q29" i="8" s="1"/>
  <c r="T87" i="9"/>
  <c r="U87" i="9"/>
  <c r="Y87" i="9"/>
  <c r="Z87" i="9" s="1"/>
  <c r="AD87" i="9" s="1"/>
  <c r="AB87" i="9"/>
  <c r="BH87" i="9" s="1"/>
  <c r="AG87" i="9"/>
  <c r="AI87" i="9"/>
  <c r="AK87" i="9"/>
  <c r="AM87" i="9"/>
  <c r="AO87" i="9"/>
  <c r="AP87" i="9"/>
  <c r="AS87" i="9"/>
  <c r="AV87" i="9"/>
  <c r="AW87" i="9"/>
  <c r="AX87" i="9"/>
  <c r="AY87" i="9"/>
  <c r="AZ87" i="9"/>
  <c r="BA87" i="9"/>
  <c r="BB87" i="9"/>
  <c r="BC87" i="9"/>
  <c r="BD87" i="9"/>
  <c r="BE87" i="9"/>
  <c r="BG87" i="9"/>
  <c r="I88" i="9"/>
  <c r="AP88" i="9" s="1"/>
  <c r="L88" i="9"/>
  <c r="M88" i="9"/>
  <c r="AM88" i="9" s="1"/>
  <c r="P88" i="9"/>
  <c r="AV88" i="9" s="1"/>
  <c r="Q88" i="9"/>
  <c r="R88" i="9"/>
  <c r="AX88" i="9" s="1"/>
  <c r="S88" i="9"/>
  <c r="AY88" i="9" s="1"/>
  <c r="V88" i="9"/>
  <c r="W88" i="9"/>
  <c r="BC88" i="9" s="1"/>
  <c r="X88" i="9"/>
  <c r="BD88" i="9" s="1"/>
  <c r="AA88" i="9"/>
  <c r="AC88" i="9"/>
  <c r="AI88" i="9"/>
  <c r="AJ88" i="9"/>
  <c r="AO88" i="9"/>
  <c r="D21" i="8" l="1"/>
  <c r="D21" i="5"/>
  <c r="BA27" i="9"/>
  <c r="D9" i="8"/>
  <c r="D9" i="5"/>
  <c r="BA15" i="9"/>
  <c r="BF45" i="9"/>
  <c r="AD45" i="9"/>
  <c r="K23" i="8"/>
  <c r="I23" i="5"/>
  <c r="BA55" i="9"/>
  <c r="BF73" i="9"/>
  <c r="AD73" i="9"/>
  <c r="E9" i="8"/>
  <c r="E9" i="5"/>
  <c r="AT14" i="9"/>
  <c r="C8" i="8"/>
  <c r="C8" i="5"/>
  <c r="AT12" i="9"/>
  <c r="C6" i="8"/>
  <c r="C6" i="5"/>
  <c r="BF87" i="9"/>
  <c r="BA85" i="9"/>
  <c r="R27" i="8"/>
  <c r="AT81" i="9"/>
  <c r="Q23" i="8"/>
  <c r="M23" i="5"/>
  <c r="AT79" i="9"/>
  <c r="Q21" i="8"/>
  <c r="M21" i="5"/>
  <c r="AT74" i="9"/>
  <c r="Q16" i="8"/>
  <c r="M16" i="5"/>
  <c r="BF72" i="9"/>
  <c r="AD72" i="9"/>
  <c r="S14" i="8" s="1"/>
  <c r="AT62" i="9"/>
  <c r="J30" i="8"/>
  <c r="AT60" i="9"/>
  <c r="J28" i="8"/>
  <c r="H28" i="5"/>
  <c r="BA57" i="9"/>
  <c r="K25" i="8"/>
  <c r="I25" i="5"/>
  <c r="BF52" i="9"/>
  <c r="AD52" i="9"/>
  <c r="AD51" i="9"/>
  <c r="AT50" i="9"/>
  <c r="J18" i="8"/>
  <c r="H18" i="5"/>
  <c r="AT48" i="9"/>
  <c r="J16" i="8"/>
  <c r="H16" i="5"/>
  <c r="BA43" i="9"/>
  <c r="K11" i="8"/>
  <c r="BF40" i="9"/>
  <c r="AD40" i="9"/>
  <c r="BA35" i="9"/>
  <c r="D29" i="8"/>
  <c r="D29" i="5"/>
  <c r="AT30" i="9"/>
  <c r="C24" i="8"/>
  <c r="C24" i="5"/>
  <c r="AT24" i="9"/>
  <c r="C18" i="8"/>
  <c r="C18" i="5"/>
  <c r="BA21" i="9"/>
  <c r="D15" i="8"/>
  <c r="D15" i="5"/>
  <c r="AU17" i="9"/>
  <c r="Z17" i="9"/>
  <c r="AT16" i="9"/>
  <c r="C10" i="8"/>
  <c r="C10" i="5"/>
  <c r="BF85" i="9"/>
  <c r="AD85" i="9"/>
  <c r="AT71" i="9"/>
  <c r="Q13" i="8"/>
  <c r="M13" i="5"/>
  <c r="BA77" i="9"/>
  <c r="R19" i="8"/>
  <c r="N19" i="5"/>
  <c r="S17" i="8"/>
  <c r="O17" i="5"/>
  <c r="BA69" i="9"/>
  <c r="R11" i="8"/>
  <c r="N11" i="5"/>
  <c r="S9" i="8"/>
  <c r="O9" i="5"/>
  <c r="AT57" i="9"/>
  <c r="J25" i="8"/>
  <c r="K19" i="8"/>
  <c r="I19" i="5"/>
  <c r="AT46" i="9"/>
  <c r="J14" i="8"/>
  <c r="H14" i="5"/>
  <c r="AT43" i="9"/>
  <c r="J11" i="8"/>
  <c r="H11" i="5"/>
  <c r="BF41" i="9"/>
  <c r="AD41" i="9"/>
  <c r="L9" i="8" s="1"/>
  <c r="C29" i="8"/>
  <c r="C29" i="5"/>
  <c r="BA33" i="9"/>
  <c r="D27" i="8"/>
  <c r="AT28" i="9"/>
  <c r="C22" i="8"/>
  <c r="C22" i="5"/>
  <c r="BF25" i="9"/>
  <c r="AD25" i="9"/>
  <c r="C17" i="8"/>
  <c r="C17" i="5"/>
  <c r="AT21" i="9"/>
  <c r="C15" i="8"/>
  <c r="C15" i="5"/>
  <c r="AT19" i="9"/>
  <c r="C13" i="8"/>
  <c r="C13" i="5"/>
  <c r="BF13" i="9"/>
  <c r="AD13" i="9"/>
  <c r="BF57" i="9"/>
  <c r="AD57" i="9"/>
  <c r="E21" i="8"/>
  <c r="E21" i="5"/>
  <c r="AT77" i="9"/>
  <c r="Q19" i="8"/>
  <c r="M19" i="5"/>
  <c r="BA75" i="9"/>
  <c r="R17" i="8"/>
  <c r="AT72" i="9"/>
  <c r="Q14" i="8"/>
  <c r="M14" i="5"/>
  <c r="AT69" i="9"/>
  <c r="Q11" i="8"/>
  <c r="M11" i="5"/>
  <c r="BA67" i="9"/>
  <c r="R9" i="8"/>
  <c r="N9" i="5"/>
  <c r="BA65" i="9"/>
  <c r="R7" i="8"/>
  <c r="N7" i="5"/>
  <c r="BF61" i="9"/>
  <c r="AD61" i="9"/>
  <c r="AT54" i="9"/>
  <c r="J22" i="8"/>
  <c r="AT52" i="9"/>
  <c r="J20" i="8"/>
  <c r="BF47" i="9"/>
  <c r="AD47" i="9"/>
  <c r="J8" i="8"/>
  <c r="H8" i="5"/>
  <c r="BF36" i="9"/>
  <c r="AD36" i="9"/>
  <c r="AT33" i="9"/>
  <c r="C27" i="8"/>
  <c r="BA31" i="9"/>
  <c r="D25" i="8"/>
  <c r="D25" i="5"/>
  <c r="BF29" i="9"/>
  <c r="AD29" i="9"/>
  <c r="C21" i="8"/>
  <c r="C21" i="5"/>
  <c r="BA25" i="9"/>
  <c r="D19" i="8"/>
  <c r="D19" i="5"/>
  <c r="BA17" i="9"/>
  <c r="D11" i="8"/>
  <c r="D11" i="5"/>
  <c r="C9" i="8"/>
  <c r="C9" i="5"/>
  <c r="BA13" i="9"/>
  <c r="D7" i="8"/>
  <c r="D7" i="5"/>
  <c r="AT45" i="9"/>
  <c r="J13" i="8"/>
  <c r="H13" i="5"/>
  <c r="BF43" i="9"/>
  <c r="AD43" i="9"/>
  <c r="BF35" i="9"/>
  <c r="AD35" i="9"/>
  <c r="BF28" i="9"/>
  <c r="AD28" i="9"/>
  <c r="AT26" i="9"/>
  <c r="C20" i="8"/>
  <c r="C20" i="5"/>
  <c r="AT87" i="9"/>
  <c r="BF84" i="9"/>
  <c r="AD84" i="9"/>
  <c r="AT75" i="9"/>
  <c r="Q17" i="8"/>
  <c r="M17" i="5"/>
  <c r="AU73" i="9"/>
  <c r="AT67" i="9"/>
  <c r="Q9" i="8"/>
  <c r="M9" i="5"/>
  <c r="AT65" i="9"/>
  <c r="Q7" i="8"/>
  <c r="M7" i="5"/>
  <c r="BA63" i="9"/>
  <c r="R5" i="8"/>
  <c r="BA61" i="9"/>
  <c r="K29" i="8"/>
  <c r="I29" i="5"/>
  <c r="BF59" i="9"/>
  <c r="BF56" i="9"/>
  <c r="AD56" i="9"/>
  <c r="L23" i="8"/>
  <c r="J23" i="5"/>
  <c r="J19" i="8"/>
  <c r="H19" i="5"/>
  <c r="BA49" i="9"/>
  <c r="K17" i="8"/>
  <c r="I17" i="5"/>
  <c r="BF44" i="9"/>
  <c r="AD44" i="9"/>
  <c r="BA41" i="9"/>
  <c r="K9" i="8"/>
  <c r="AT38" i="9"/>
  <c r="J6" i="8"/>
  <c r="H6" i="5"/>
  <c r="AT31" i="9"/>
  <c r="C25" i="8"/>
  <c r="C25" i="5"/>
  <c r="BA29" i="9"/>
  <c r="D23" i="8"/>
  <c r="D23" i="5"/>
  <c r="AT25" i="9"/>
  <c r="C19" i="8"/>
  <c r="C19" i="5"/>
  <c r="AT17" i="9"/>
  <c r="C11" i="8"/>
  <c r="C11" i="5"/>
  <c r="BF15" i="9"/>
  <c r="AT13" i="9"/>
  <c r="C7" i="8"/>
  <c r="C7" i="5"/>
  <c r="BF11" i="9"/>
  <c r="AD11" i="9"/>
  <c r="BF77" i="9"/>
  <c r="AD77" i="9"/>
  <c r="BF69" i="9"/>
  <c r="AD69" i="9"/>
  <c r="AT37" i="9"/>
  <c r="J5" i="8"/>
  <c r="H5" i="5"/>
  <c r="D17" i="8"/>
  <c r="D17" i="5"/>
  <c r="AT85" i="9"/>
  <c r="Q27" i="8"/>
  <c r="M27" i="5"/>
  <c r="S29" i="8"/>
  <c r="O29" i="5"/>
  <c r="AT86" i="9"/>
  <c r="Q28" i="8"/>
  <c r="M28" i="5"/>
  <c r="AT82" i="9"/>
  <c r="Q24" i="8"/>
  <c r="M24" i="5"/>
  <c r="AT80" i="9"/>
  <c r="Q22" i="8"/>
  <c r="M22" i="5"/>
  <c r="AT78" i="9"/>
  <c r="Q20" i="8"/>
  <c r="M20" i="5"/>
  <c r="BF76" i="9"/>
  <c r="AD76" i="9"/>
  <c r="AT70" i="9"/>
  <c r="Q12" i="8"/>
  <c r="BF68" i="9"/>
  <c r="AD68" i="9"/>
  <c r="AT63" i="9"/>
  <c r="Q5" i="8"/>
  <c r="M5" i="5"/>
  <c r="AT61" i="9"/>
  <c r="J29" i="8"/>
  <c r="H29" i="5"/>
  <c r="J58" i="9"/>
  <c r="BF53" i="9"/>
  <c r="AD53" i="9"/>
  <c r="AT49" i="9"/>
  <c r="J17" i="8"/>
  <c r="H17" i="5"/>
  <c r="AT47" i="9"/>
  <c r="J15" i="8"/>
  <c r="H15" i="5"/>
  <c r="AU45" i="9"/>
  <c r="AT41" i="9"/>
  <c r="J9" i="8"/>
  <c r="H9" i="5"/>
  <c r="BF39" i="9"/>
  <c r="AD39" i="9"/>
  <c r="AT36" i="9"/>
  <c r="C30" i="8"/>
  <c r="C30" i="5"/>
  <c r="BF32" i="9"/>
  <c r="AD32" i="9"/>
  <c r="AT29" i="9"/>
  <c r="C23" i="8"/>
  <c r="C23" i="5"/>
  <c r="BF27" i="9"/>
  <c r="BE15" i="9"/>
  <c r="Q25" i="8"/>
  <c r="M25" i="5"/>
  <c r="BA81" i="9"/>
  <c r="R23" i="8"/>
  <c r="N23" i="5"/>
  <c r="R25" i="8"/>
  <c r="N25" i="5"/>
  <c r="BA73" i="9"/>
  <c r="R15" i="8"/>
  <c r="N15" i="5"/>
  <c r="BF64" i="9"/>
  <c r="AD64" i="9"/>
  <c r="AT58" i="9"/>
  <c r="J26" i="8"/>
  <c r="H26" i="5"/>
  <c r="AT56" i="9"/>
  <c r="J24" i="8"/>
  <c r="BA53" i="9"/>
  <c r="K21" i="8"/>
  <c r="I21" i="5"/>
  <c r="J12" i="8"/>
  <c r="H12" i="5"/>
  <c r="BA39" i="9"/>
  <c r="K7" i="8"/>
  <c r="BF37" i="9"/>
  <c r="AD37" i="9"/>
  <c r="AT23" i="9"/>
  <c r="AT22" i="9"/>
  <c r="C16" i="8"/>
  <c r="C16" i="5"/>
  <c r="AT20" i="9"/>
  <c r="C14" i="8"/>
  <c r="C14" i="5"/>
  <c r="AT18" i="9"/>
  <c r="C12" i="8"/>
  <c r="C12" i="5"/>
  <c r="C5" i="8"/>
  <c r="C5" i="5"/>
  <c r="AT66" i="9"/>
  <c r="Q8" i="8"/>
  <c r="AT64" i="9"/>
  <c r="Q6" i="8"/>
  <c r="M6" i="5"/>
  <c r="R29" i="8"/>
  <c r="N29" i="5"/>
  <c r="AT84" i="9"/>
  <c r="Q26" i="8"/>
  <c r="M26" i="5"/>
  <c r="AU81" i="9"/>
  <c r="BF79" i="9"/>
  <c r="AD79" i="9"/>
  <c r="S21" i="8" s="1"/>
  <c r="AT76" i="9"/>
  <c r="Q18" i="8"/>
  <c r="M18" i="5"/>
  <c r="AT73" i="9"/>
  <c r="Q15" i="8"/>
  <c r="BA71" i="9"/>
  <c r="R13" i="8"/>
  <c r="AT68" i="9"/>
  <c r="Q10" i="8"/>
  <c r="M10" i="5"/>
  <c r="BF60" i="9"/>
  <c r="AD60" i="9"/>
  <c r="L27" i="8"/>
  <c r="J27" i="5"/>
  <c r="AT53" i="9"/>
  <c r="J21" i="8"/>
  <c r="H21" i="5"/>
  <c r="BA45" i="9"/>
  <c r="K13" i="8"/>
  <c r="I13" i="5"/>
  <c r="AT42" i="9"/>
  <c r="J10" i="8"/>
  <c r="H10" i="5"/>
  <c r="AT39" i="9"/>
  <c r="J7" i="8"/>
  <c r="H7" i="5"/>
  <c r="BA37" i="9"/>
  <c r="K5" i="8"/>
  <c r="I5" i="5"/>
  <c r="AT35" i="9"/>
  <c r="AT34" i="9"/>
  <c r="C28" i="8"/>
  <c r="AT32" i="9"/>
  <c r="C26" i="8"/>
  <c r="C26" i="5"/>
  <c r="AT27" i="9"/>
  <c r="BF24" i="9"/>
  <c r="AD24" i="9"/>
  <c r="AD23" i="9"/>
  <c r="BF16" i="9"/>
  <c r="AD16" i="9"/>
  <c r="AT15" i="9"/>
  <c r="AU22" i="9"/>
  <c r="AU21" i="9"/>
  <c r="AU64" i="9"/>
  <c r="AU54" i="9"/>
  <c r="AU41" i="9"/>
  <c r="AU58" i="9"/>
  <c r="AU49" i="9"/>
  <c r="BE27" i="9"/>
  <c r="BE23" i="9"/>
  <c r="J86" i="9"/>
  <c r="AQ86" i="9" s="1"/>
  <c r="AU82" i="9"/>
  <c r="BE59" i="9"/>
  <c r="BE55" i="9"/>
  <c r="BE51" i="9"/>
  <c r="J44" i="9"/>
  <c r="AQ44" i="9" s="1"/>
  <c r="AZ43" i="9"/>
  <c r="J40" i="9"/>
  <c r="AZ39" i="9"/>
  <c r="BE37" i="9"/>
  <c r="AZ37" i="9"/>
  <c r="AZ33" i="9"/>
  <c r="J27" i="9"/>
  <c r="K27" i="9" s="1"/>
  <c r="J23" i="9"/>
  <c r="AQ23" i="9" s="1"/>
  <c r="J76" i="9"/>
  <c r="AQ76" i="9" s="1"/>
  <c r="AZ75" i="9"/>
  <c r="J72" i="9"/>
  <c r="AQ72" i="9" s="1"/>
  <c r="AZ71" i="9"/>
  <c r="J68" i="9"/>
  <c r="AQ68" i="9" s="1"/>
  <c r="AZ67" i="9"/>
  <c r="AB88" i="9"/>
  <c r="BH88" i="9" s="1"/>
  <c r="BE76" i="9"/>
  <c r="BE72" i="9"/>
  <c r="BE68" i="9"/>
  <c r="AZ65" i="9"/>
  <c r="AZ61" i="9"/>
  <c r="AZ57" i="9"/>
  <c r="AZ53" i="9"/>
  <c r="AU37" i="9"/>
  <c r="J36" i="9"/>
  <c r="AQ36" i="9" s="1"/>
  <c r="AZ35" i="9"/>
  <c r="AU32" i="9"/>
  <c r="AU13" i="9"/>
  <c r="AU12" i="9"/>
  <c r="J87" i="9"/>
  <c r="BE84" i="9"/>
  <c r="J83" i="9"/>
  <c r="AQ83" i="9" s="1"/>
  <c r="AU80" i="9"/>
  <c r="BE75" i="9"/>
  <c r="BE71" i="9"/>
  <c r="BE67" i="9"/>
  <c r="AU65" i="9"/>
  <c r="AZ63" i="9"/>
  <c r="BE60" i="9"/>
  <c r="J59" i="9"/>
  <c r="BE56" i="9"/>
  <c r="J55" i="9"/>
  <c r="AQ55" i="9" s="1"/>
  <c r="BE52" i="9"/>
  <c r="J51" i="9"/>
  <c r="AQ51" i="9" s="1"/>
  <c r="AU48" i="9"/>
  <c r="BE43" i="9"/>
  <c r="BE39" i="9"/>
  <c r="BE35" i="9"/>
  <c r="AU33" i="9"/>
  <c r="AZ31" i="9"/>
  <c r="BE85" i="9"/>
  <c r="BE61" i="9"/>
  <c r="BE57" i="9"/>
  <c r="BE53" i="9"/>
  <c r="AU30" i="9"/>
  <c r="J30" i="9"/>
  <c r="BE29" i="9"/>
  <c r="AZ29" i="9"/>
  <c r="J26" i="9"/>
  <c r="BE25" i="9"/>
  <c r="AZ25" i="9"/>
  <c r="AZ21" i="9"/>
  <c r="J15" i="9"/>
  <c r="AU85" i="9"/>
  <c r="J84" i="9"/>
  <c r="K84" i="9" s="1"/>
  <c r="AZ81" i="9"/>
  <c r="AZ77" i="9"/>
  <c r="AU74" i="9"/>
  <c r="AZ73" i="9"/>
  <c r="AU70" i="9"/>
  <c r="AZ69" i="9"/>
  <c r="AU66" i="9"/>
  <c r="AZ62" i="9"/>
  <c r="AU61" i="9"/>
  <c r="J60" i="9"/>
  <c r="K60" i="9" s="1"/>
  <c r="AU57" i="9"/>
  <c r="J56" i="9"/>
  <c r="AQ56" i="9" s="1"/>
  <c r="AU53" i="9"/>
  <c r="J52" i="9"/>
  <c r="AZ49" i="9"/>
  <c r="J46" i="9"/>
  <c r="K46" i="9" s="1"/>
  <c r="AZ45" i="9"/>
  <c r="AU42" i="9"/>
  <c r="AZ41" i="9"/>
  <c r="AU38" i="9"/>
  <c r="AU34" i="9"/>
  <c r="AU29" i="9"/>
  <c r="J28" i="9"/>
  <c r="AQ28" i="9" s="1"/>
  <c r="AU25" i="9"/>
  <c r="J24" i="9"/>
  <c r="K24" i="9" s="1"/>
  <c r="AU20" i="9"/>
  <c r="AU18" i="9"/>
  <c r="BE13" i="9"/>
  <c r="AZ13" i="9"/>
  <c r="BE11" i="9"/>
  <c r="J78" i="9"/>
  <c r="K78" i="9" s="1"/>
  <c r="AZ78" i="9"/>
  <c r="J74" i="9"/>
  <c r="K74" i="9" s="1"/>
  <c r="AZ74" i="9"/>
  <c r="J47" i="9"/>
  <c r="AQ47" i="9" s="1"/>
  <c r="U47" i="9"/>
  <c r="AZ47" i="9"/>
  <c r="J70" i="9"/>
  <c r="K70" i="9" s="1"/>
  <c r="AZ70" i="9"/>
  <c r="J18" i="9"/>
  <c r="K18" i="9" s="1"/>
  <c r="AZ18" i="9"/>
  <c r="J14" i="9"/>
  <c r="K14" i="9" s="1"/>
  <c r="AZ14" i="9"/>
  <c r="J11" i="9"/>
  <c r="K11" i="9" s="1"/>
  <c r="U11" i="9"/>
  <c r="AZ11" i="9"/>
  <c r="Z80" i="9"/>
  <c r="BE80" i="9"/>
  <c r="Z65" i="9"/>
  <c r="BE65" i="9"/>
  <c r="Z63" i="9"/>
  <c r="BE63" i="9"/>
  <c r="AU46" i="9"/>
  <c r="Z19" i="9"/>
  <c r="BE19" i="9"/>
  <c r="J79" i="9"/>
  <c r="AQ79" i="9" s="1"/>
  <c r="U79" i="9"/>
  <c r="J42" i="9"/>
  <c r="AQ42" i="9" s="1"/>
  <c r="AZ42" i="9"/>
  <c r="J38" i="9"/>
  <c r="K38" i="9" s="1"/>
  <c r="AZ38" i="9"/>
  <c r="Z12" i="9"/>
  <c r="BE12" i="9"/>
  <c r="AU78" i="9"/>
  <c r="Z48" i="9"/>
  <c r="BE48" i="9"/>
  <c r="Z33" i="9"/>
  <c r="BE33" i="9"/>
  <c r="Z31" i="9"/>
  <c r="BE31" i="9"/>
  <c r="BE21" i="9"/>
  <c r="Z21" i="9"/>
  <c r="Z20" i="9"/>
  <c r="BE20" i="9"/>
  <c r="AU14" i="9"/>
  <c r="AK88" i="9"/>
  <c r="Z81" i="9"/>
  <c r="J80" i="9"/>
  <c r="AU76" i="9"/>
  <c r="J75" i="9"/>
  <c r="K75" i="9" s="1"/>
  <c r="AU72" i="9"/>
  <c r="J71" i="9"/>
  <c r="AU68" i="9"/>
  <c r="J67" i="9"/>
  <c r="AQ67" i="9" s="1"/>
  <c r="J66" i="9"/>
  <c r="AQ66" i="9" s="1"/>
  <c r="BE64" i="9"/>
  <c r="Z49" i="9"/>
  <c r="J48" i="9"/>
  <c r="AQ48" i="9" s="1"/>
  <c r="AU44" i="9"/>
  <c r="J43" i="9"/>
  <c r="AU40" i="9"/>
  <c r="J39" i="9"/>
  <c r="K39" i="9" s="1"/>
  <c r="AU36" i="9"/>
  <c r="J35" i="9"/>
  <c r="J34" i="9"/>
  <c r="BE32" i="9"/>
  <c r="J20" i="9"/>
  <c r="AQ20" i="9" s="1"/>
  <c r="J19" i="9"/>
  <c r="U19" i="9"/>
  <c r="AU16" i="9"/>
  <c r="J63" i="9"/>
  <c r="K63" i="9" s="1"/>
  <c r="J31" i="9"/>
  <c r="AQ31" i="9" s="1"/>
  <c r="AZ86" i="9"/>
  <c r="AU84" i="9"/>
  <c r="J82" i="9"/>
  <c r="AQ82" i="9" s="1"/>
  <c r="BE79" i="9"/>
  <c r="J64" i="9"/>
  <c r="AQ64" i="9" s="1"/>
  <c r="AU60" i="9"/>
  <c r="AZ58" i="9"/>
  <c r="AU56" i="9"/>
  <c r="AZ54" i="9"/>
  <c r="AU52" i="9"/>
  <c r="J50" i="9"/>
  <c r="K50" i="9" s="1"/>
  <c r="BE47" i="9"/>
  <c r="J32" i="9"/>
  <c r="AQ32" i="9" s="1"/>
  <c r="AU28" i="9"/>
  <c r="AZ26" i="9"/>
  <c r="AU24" i="9"/>
  <c r="J22" i="9"/>
  <c r="K22" i="9" s="1"/>
  <c r="J12" i="9"/>
  <c r="AQ12" i="9" s="1"/>
  <c r="K86" i="9"/>
  <c r="K54" i="9"/>
  <c r="AQ54" i="9"/>
  <c r="BB88" i="9"/>
  <c r="Y88" i="9"/>
  <c r="AQ70" i="9"/>
  <c r="AQ87" i="9"/>
  <c r="K87" i="9"/>
  <c r="AQ60" i="9"/>
  <c r="AQ71" i="9"/>
  <c r="K71" i="9"/>
  <c r="O88" i="9"/>
  <c r="N88" i="9"/>
  <c r="K83" i="9"/>
  <c r="K66" i="9"/>
  <c r="K51" i="9"/>
  <c r="AQ19" i="9"/>
  <c r="K19" i="9"/>
  <c r="AS88" i="9"/>
  <c r="AU88" i="9" s="1"/>
  <c r="K68" i="9"/>
  <c r="AQ63" i="9"/>
  <c r="K62" i="9"/>
  <c r="AQ62" i="9"/>
  <c r="AQ52" i="9"/>
  <c r="K52" i="9"/>
  <c r="K31" i="9"/>
  <c r="K30" i="9"/>
  <c r="AQ30" i="9"/>
  <c r="K20" i="9"/>
  <c r="AQ15" i="9"/>
  <c r="K15" i="9"/>
  <c r="AQ40" i="9"/>
  <c r="K40" i="9"/>
  <c r="AQ35" i="9"/>
  <c r="K35" i="9"/>
  <c r="K34" i="9"/>
  <c r="AQ34" i="9"/>
  <c r="T88" i="9"/>
  <c r="AW88" i="9"/>
  <c r="AQ80" i="9"/>
  <c r="K80" i="9"/>
  <c r="AQ59" i="9"/>
  <c r="K59" i="9"/>
  <c r="K58" i="9"/>
  <c r="AQ58" i="9"/>
  <c r="AQ43" i="9"/>
  <c r="K43" i="9"/>
  <c r="K42" i="9"/>
  <c r="AQ27" i="9"/>
  <c r="K26" i="9"/>
  <c r="AQ26" i="9"/>
  <c r="AQ16" i="9"/>
  <c r="K16" i="9"/>
  <c r="AU87" i="9"/>
  <c r="Z86" i="9"/>
  <c r="J85" i="9"/>
  <c r="AZ84" i="9"/>
  <c r="U84" i="9"/>
  <c r="AU83" i="9"/>
  <c r="Z82" i="9"/>
  <c r="J81" i="9"/>
  <c r="AZ80" i="9"/>
  <c r="U80" i="9"/>
  <c r="AU79" i="9"/>
  <c r="Z78" i="9"/>
  <c r="J77" i="9"/>
  <c r="AZ76" i="9"/>
  <c r="U76" i="9"/>
  <c r="AU75" i="9"/>
  <c r="Z74" i="9"/>
  <c r="J73" i="9"/>
  <c r="AZ72" i="9"/>
  <c r="U72" i="9"/>
  <c r="AU71" i="9"/>
  <c r="Z70" i="9"/>
  <c r="J69" i="9"/>
  <c r="AZ68" i="9"/>
  <c r="U68" i="9"/>
  <c r="AU67" i="9"/>
  <c r="Z66" i="9"/>
  <c r="J65" i="9"/>
  <c r="AZ64" i="9"/>
  <c r="U64" i="9"/>
  <c r="AU63" i="9"/>
  <c r="Z62" i="9"/>
  <c r="J61" i="9"/>
  <c r="AZ60" i="9"/>
  <c r="U60" i="9"/>
  <c r="AU59" i="9"/>
  <c r="Z58" i="9"/>
  <c r="J57" i="9"/>
  <c r="AZ56" i="9"/>
  <c r="U56" i="9"/>
  <c r="AU55" i="9"/>
  <c r="Z54" i="9"/>
  <c r="J53" i="9"/>
  <c r="AZ52" i="9"/>
  <c r="U52" i="9"/>
  <c r="AU51" i="9"/>
  <c r="Z50" i="9"/>
  <c r="J49" i="9"/>
  <c r="AZ48" i="9"/>
  <c r="U48" i="9"/>
  <c r="AU47" i="9"/>
  <c r="Z46" i="9"/>
  <c r="J45" i="9"/>
  <c r="AZ44" i="9"/>
  <c r="U44" i="9"/>
  <c r="AU43" i="9"/>
  <c r="Z42" i="9"/>
  <c r="J41" i="9"/>
  <c r="AZ40" i="9"/>
  <c r="U40" i="9"/>
  <c r="AU39" i="9"/>
  <c r="Z38" i="9"/>
  <c r="J37" i="9"/>
  <c r="AZ36" i="9"/>
  <c r="U36" i="9"/>
  <c r="AU35" i="9"/>
  <c r="Z34" i="9"/>
  <c r="J33" i="9"/>
  <c r="AZ32" i="9"/>
  <c r="U32" i="9"/>
  <c r="AU31" i="9"/>
  <c r="Z30" i="9"/>
  <c r="J29" i="9"/>
  <c r="AZ28" i="9"/>
  <c r="U28" i="9"/>
  <c r="AU27" i="9"/>
  <c r="Z26" i="9"/>
  <c r="J25" i="9"/>
  <c r="AZ24" i="9"/>
  <c r="U24" i="9"/>
  <c r="AU23" i="9"/>
  <c r="Z22" i="9"/>
  <c r="J21" i="9"/>
  <c r="AZ20" i="9"/>
  <c r="U20" i="9"/>
  <c r="AU19" i="9"/>
  <c r="Z18" i="9"/>
  <c r="J17" i="9"/>
  <c r="AZ16" i="9"/>
  <c r="U16" i="9"/>
  <c r="AU15" i="9"/>
  <c r="Z14" i="9"/>
  <c r="J13" i="9"/>
  <c r="AZ12" i="9"/>
  <c r="U12" i="9"/>
  <c r="AU11" i="9"/>
  <c r="BG88" i="9"/>
  <c r="U86" i="9"/>
  <c r="U82" i="9"/>
  <c r="U78" i="9"/>
  <c r="U74" i="9"/>
  <c r="U70" i="9"/>
  <c r="U66" i="9"/>
  <c r="U62" i="9"/>
  <c r="U58" i="9"/>
  <c r="U54" i="9"/>
  <c r="U50" i="9"/>
  <c r="U46" i="9"/>
  <c r="U42" i="9"/>
  <c r="U38" i="9"/>
  <c r="U34" i="9"/>
  <c r="U30" i="9"/>
  <c r="U26" i="9"/>
  <c r="U22" i="9"/>
  <c r="U18" i="9"/>
  <c r="U14" i="9"/>
  <c r="AR70" i="9" l="1"/>
  <c r="T12" i="8"/>
  <c r="P12" i="5"/>
  <c r="AR63" i="9"/>
  <c r="T5" i="8"/>
  <c r="V5" i="8" s="1"/>
  <c r="P5" i="5"/>
  <c r="AR14" i="9"/>
  <c r="F8" i="8"/>
  <c r="F8" i="5"/>
  <c r="AR60" i="9"/>
  <c r="M28" i="8"/>
  <c r="K28" i="5"/>
  <c r="AR74" i="9"/>
  <c r="T16" i="8"/>
  <c r="P16" i="5"/>
  <c r="L13" i="8"/>
  <c r="J13" i="5"/>
  <c r="BA14" i="9"/>
  <c r="D8" i="8"/>
  <c r="BA46" i="9"/>
  <c r="K14" i="8"/>
  <c r="I14" i="5"/>
  <c r="BA78" i="9"/>
  <c r="R20" i="8"/>
  <c r="BF14" i="9"/>
  <c r="AD14" i="9"/>
  <c r="BA40" i="9"/>
  <c r="K8" i="8"/>
  <c r="I8" i="5"/>
  <c r="BF46" i="9"/>
  <c r="AD46" i="9"/>
  <c r="BA72" i="9"/>
  <c r="R14" i="8"/>
  <c r="BF78" i="9"/>
  <c r="AD78" i="9"/>
  <c r="AR58" i="9"/>
  <c r="M26" i="8"/>
  <c r="K26" i="5"/>
  <c r="K72" i="9"/>
  <c r="AR30" i="9"/>
  <c r="F24" i="8"/>
  <c r="F24" i="5"/>
  <c r="K76" i="9"/>
  <c r="AR22" i="9"/>
  <c r="F16" i="8"/>
  <c r="F16" i="5"/>
  <c r="BF49" i="9"/>
  <c r="AD49" i="9"/>
  <c r="BF80" i="9"/>
  <c r="AD80" i="9"/>
  <c r="AR78" i="9"/>
  <c r="T20" i="8"/>
  <c r="P20" i="5"/>
  <c r="AR27" i="9"/>
  <c r="F21" i="8"/>
  <c r="F21" i="5"/>
  <c r="E26" i="8"/>
  <c r="E26" i="5"/>
  <c r="S19" i="8"/>
  <c r="O19" i="5"/>
  <c r="E23" i="8"/>
  <c r="E23" i="5"/>
  <c r="E7" i="8"/>
  <c r="E7" i="5"/>
  <c r="AR46" i="9"/>
  <c r="M14" i="8"/>
  <c r="K14" i="5"/>
  <c r="E10" i="8"/>
  <c r="E10" i="5"/>
  <c r="BA18" i="9"/>
  <c r="D12" i="8"/>
  <c r="D12" i="5"/>
  <c r="L5" i="8"/>
  <c r="J5" i="5"/>
  <c r="L21" i="8"/>
  <c r="J21" i="5"/>
  <c r="L12" i="8"/>
  <c r="J12" i="5"/>
  <c r="L29" i="8"/>
  <c r="J29" i="5"/>
  <c r="BF17" i="9"/>
  <c r="AD17" i="9"/>
  <c r="L19" i="8"/>
  <c r="J19" i="5"/>
  <c r="BF58" i="9"/>
  <c r="AD58" i="9"/>
  <c r="BA84" i="9"/>
  <c r="R26" i="8"/>
  <c r="N26" i="5"/>
  <c r="AR62" i="9"/>
  <c r="M30" i="8"/>
  <c r="K30" i="5"/>
  <c r="AR75" i="9"/>
  <c r="T17" i="8"/>
  <c r="P17" i="5"/>
  <c r="BF21" i="9"/>
  <c r="AD21" i="9"/>
  <c r="E30" i="8"/>
  <c r="E30" i="5"/>
  <c r="BA82" i="9"/>
  <c r="R24" i="8"/>
  <c r="N24" i="5"/>
  <c r="BA28" i="9"/>
  <c r="D22" i="8"/>
  <c r="D22" i="5"/>
  <c r="BA60" i="9"/>
  <c r="K28" i="8"/>
  <c r="I28" i="5"/>
  <c r="BF66" i="9"/>
  <c r="AD66" i="9"/>
  <c r="AR59" i="9"/>
  <c r="M27" i="8"/>
  <c r="K27" i="5"/>
  <c r="AQ24" i="9"/>
  <c r="AR31" i="9"/>
  <c r="F25" i="8"/>
  <c r="F25" i="5"/>
  <c r="AR66" i="9"/>
  <c r="T8" i="8"/>
  <c r="P8" i="5"/>
  <c r="K55" i="9"/>
  <c r="K23" i="9"/>
  <c r="BF12" i="9"/>
  <c r="AD12" i="9"/>
  <c r="BF19" i="9"/>
  <c r="AD19" i="9"/>
  <c r="E17" i="8"/>
  <c r="E17" i="5"/>
  <c r="BA22" i="9"/>
  <c r="D16" i="8"/>
  <c r="D16" i="5"/>
  <c r="BA54" i="9"/>
  <c r="K22" i="8"/>
  <c r="I22" i="5"/>
  <c r="BA16" i="9"/>
  <c r="D10" i="8"/>
  <c r="BF22" i="9"/>
  <c r="AD22" i="9"/>
  <c r="BA48" i="9"/>
  <c r="K16" i="8"/>
  <c r="I16" i="5"/>
  <c r="BF86" i="9"/>
  <c r="AD86" i="9"/>
  <c r="AQ14" i="9"/>
  <c r="AR68" i="9"/>
  <c r="T10" i="8"/>
  <c r="P10" i="5"/>
  <c r="BF81" i="9"/>
  <c r="AD81" i="9"/>
  <c r="BA11" i="9"/>
  <c r="D5" i="8"/>
  <c r="D5" i="5"/>
  <c r="E18" i="8"/>
  <c r="E18" i="5"/>
  <c r="S10" i="8"/>
  <c r="O10" i="5"/>
  <c r="E5" i="8"/>
  <c r="E5" i="5"/>
  <c r="L24" i="8"/>
  <c r="J24" i="5"/>
  <c r="E22" i="8"/>
  <c r="E22" i="5"/>
  <c r="E19" i="8"/>
  <c r="E19" i="5"/>
  <c r="L20" i="8"/>
  <c r="J20" i="5"/>
  <c r="S15" i="8"/>
  <c r="O15" i="5"/>
  <c r="BA42" i="9"/>
  <c r="K10" i="8"/>
  <c r="I10" i="5"/>
  <c r="S6" i="8"/>
  <c r="O6" i="5"/>
  <c r="L8" i="8"/>
  <c r="J8" i="5"/>
  <c r="BA50" i="9"/>
  <c r="K18" i="8"/>
  <c r="I18" i="5"/>
  <c r="BF34" i="9"/>
  <c r="AD34" i="9"/>
  <c r="K32" i="9"/>
  <c r="BA86" i="9"/>
  <c r="R28" i="8"/>
  <c r="N28" i="5"/>
  <c r="BF54" i="9"/>
  <c r="AD54" i="9"/>
  <c r="BA80" i="9"/>
  <c r="R22" i="8"/>
  <c r="N22" i="5"/>
  <c r="AQ46" i="9"/>
  <c r="K82" i="9"/>
  <c r="BF31" i="9"/>
  <c r="AD31" i="9"/>
  <c r="BA26" i="9"/>
  <c r="D20" i="8"/>
  <c r="D20" i="5"/>
  <c r="BA58" i="9"/>
  <c r="K26" i="8"/>
  <c r="BA36" i="9"/>
  <c r="D30" i="8"/>
  <c r="D30" i="5"/>
  <c r="BF42" i="9"/>
  <c r="AD42" i="9"/>
  <c r="BA68" i="9"/>
  <c r="R10" i="8"/>
  <c r="N10" i="5"/>
  <c r="BF74" i="9"/>
  <c r="AD74" i="9"/>
  <c r="AQ74" i="9"/>
  <c r="AR34" i="9"/>
  <c r="F28" i="8"/>
  <c r="F28" i="5"/>
  <c r="K47" i="9"/>
  <c r="AQ84" i="9"/>
  <c r="AR83" i="9"/>
  <c r="T25" i="8"/>
  <c r="P25" i="5"/>
  <c r="AR39" i="9"/>
  <c r="M7" i="8"/>
  <c r="K7" i="5"/>
  <c r="AR38" i="9"/>
  <c r="M6" i="8"/>
  <c r="K6" i="5"/>
  <c r="AR11" i="9"/>
  <c r="F5" i="8"/>
  <c r="F5" i="5"/>
  <c r="BA47" i="9"/>
  <c r="K15" i="8"/>
  <c r="L15" i="8"/>
  <c r="J15" i="5"/>
  <c r="BF26" i="9"/>
  <c r="AD26" i="9"/>
  <c r="BF63" i="9"/>
  <c r="AD63" i="9"/>
  <c r="S26" i="8"/>
  <c r="O26" i="5"/>
  <c r="E29" i="8"/>
  <c r="E29" i="5"/>
  <c r="S27" i="8"/>
  <c r="O27" i="5"/>
  <c r="BA74" i="9"/>
  <c r="R16" i="8"/>
  <c r="AR26" i="9"/>
  <c r="F20" i="8"/>
  <c r="F20" i="5"/>
  <c r="BA30" i="9"/>
  <c r="D24" i="8"/>
  <c r="BA62" i="9"/>
  <c r="K30" i="8"/>
  <c r="BA24" i="9"/>
  <c r="D18" i="8"/>
  <c r="BF30" i="9"/>
  <c r="AD30" i="9"/>
  <c r="BA56" i="9"/>
  <c r="K24" i="8"/>
  <c r="BF62" i="9"/>
  <c r="AD62" i="9"/>
  <c r="AR16" i="9"/>
  <c r="F10" i="8"/>
  <c r="F10" i="5"/>
  <c r="AR42" i="9"/>
  <c r="M10" i="8"/>
  <c r="K10" i="5"/>
  <c r="AR35" i="9"/>
  <c r="F29" i="8"/>
  <c r="F29" i="5"/>
  <c r="AR15" i="9"/>
  <c r="F9" i="8"/>
  <c r="F9" i="5"/>
  <c r="AR52" i="9"/>
  <c r="M20" i="8"/>
  <c r="K20" i="5"/>
  <c r="BA19" i="9"/>
  <c r="D13" i="8"/>
  <c r="D13" i="5"/>
  <c r="BF33" i="9"/>
  <c r="AD33" i="9"/>
  <c r="L28" i="8"/>
  <c r="J28" i="5"/>
  <c r="BA34" i="9"/>
  <c r="D28" i="8"/>
  <c r="BA66" i="9"/>
  <c r="R8" i="8"/>
  <c r="N8" i="5"/>
  <c r="BA12" i="9"/>
  <c r="D6" i="8"/>
  <c r="D6" i="5"/>
  <c r="BF18" i="9"/>
  <c r="AD18" i="9"/>
  <c r="BA44" i="9"/>
  <c r="K12" i="8"/>
  <c r="I12" i="5"/>
  <c r="BF50" i="9"/>
  <c r="AD50" i="9"/>
  <c r="BA76" i="9"/>
  <c r="R18" i="8"/>
  <c r="N18" i="5"/>
  <c r="BF82" i="9"/>
  <c r="AD82" i="9"/>
  <c r="AR43" i="9"/>
  <c r="M11" i="8"/>
  <c r="K11" i="5"/>
  <c r="AR80" i="9"/>
  <c r="T22" i="8"/>
  <c r="P22" i="5"/>
  <c r="AR19" i="9"/>
  <c r="F13" i="8"/>
  <c r="F13" i="5"/>
  <c r="AT88" i="9"/>
  <c r="Q30" i="8"/>
  <c r="M30" i="5"/>
  <c r="AR87" i="9"/>
  <c r="T29" i="8"/>
  <c r="P29" i="5"/>
  <c r="AR54" i="9"/>
  <c r="M22" i="8"/>
  <c r="K22" i="5"/>
  <c r="L7" i="8"/>
  <c r="J7" i="5"/>
  <c r="BA20" i="9"/>
  <c r="D14" i="8"/>
  <c r="D14" i="5"/>
  <c r="BA52" i="9"/>
  <c r="K20" i="8"/>
  <c r="I20" i="5"/>
  <c r="AR51" i="9"/>
  <c r="M19" i="8"/>
  <c r="K19" i="5"/>
  <c r="AR18" i="9"/>
  <c r="F12" i="8"/>
  <c r="F12" i="5"/>
  <c r="AR84" i="9"/>
  <c r="T26" i="8"/>
  <c r="P26" i="5"/>
  <c r="BA38" i="9"/>
  <c r="K6" i="8"/>
  <c r="I6" i="5"/>
  <c r="BA70" i="9"/>
  <c r="R12" i="8"/>
  <c r="N12" i="5"/>
  <c r="BA32" i="9"/>
  <c r="D26" i="8"/>
  <c r="D26" i="5"/>
  <c r="BF38" i="9"/>
  <c r="AD38" i="9"/>
  <c r="BA64" i="9"/>
  <c r="R6" i="8"/>
  <c r="N6" i="5"/>
  <c r="BF70" i="9"/>
  <c r="AD70" i="9"/>
  <c r="AR40" i="9"/>
  <c r="M8" i="8"/>
  <c r="K8" i="5"/>
  <c r="AR20" i="9"/>
  <c r="F14" i="8"/>
  <c r="F14" i="5"/>
  <c r="AR71" i="9"/>
  <c r="T13" i="8"/>
  <c r="P13" i="5"/>
  <c r="AR86" i="9"/>
  <c r="T28" i="8"/>
  <c r="P28" i="5"/>
  <c r="AR50" i="9"/>
  <c r="M18" i="8"/>
  <c r="K18" i="5"/>
  <c r="BF20" i="9"/>
  <c r="AD20" i="9"/>
  <c r="BF48" i="9"/>
  <c r="AD48" i="9"/>
  <c r="BA79" i="9"/>
  <c r="R21" i="8"/>
  <c r="N21" i="5"/>
  <c r="BF65" i="9"/>
  <c r="AD65" i="9"/>
  <c r="AR24" i="9"/>
  <c r="F18" i="8"/>
  <c r="F18" i="5"/>
  <c r="S18" i="8"/>
  <c r="O18" i="5"/>
  <c r="S11" i="8"/>
  <c r="O11" i="5"/>
  <c r="L11" i="8"/>
  <c r="J11" i="5"/>
  <c r="L25" i="8"/>
  <c r="J25" i="5"/>
  <c r="AQ11" i="9"/>
  <c r="K44" i="9"/>
  <c r="AQ38" i="9"/>
  <c r="K64" i="9"/>
  <c r="K56" i="9"/>
  <c r="K36" i="9"/>
  <c r="K28" i="9"/>
  <c r="AQ22" i="9"/>
  <c r="AQ78" i="9"/>
  <c r="AQ75" i="9"/>
  <c r="K79" i="9"/>
  <c r="K12" i="9"/>
  <c r="AQ18" i="9"/>
  <c r="K67" i="9"/>
  <c r="AQ39" i="9"/>
  <c r="K48" i="9"/>
  <c r="AQ50" i="9"/>
  <c r="K21" i="9"/>
  <c r="AQ21" i="9"/>
  <c r="K37" i="9"/>
  <c r="AQ37" i="9"/>
  <c r="K53" i="9"/>
  <c r="AQ53" i="9"/>
  <c r="K69" i="9"/>
  <c r="AQ69" i="9"/>
  <c r="K85" i="9"/>
  <c r="AQ85" i="9"/>
  <c r="K25" i="9"/>
  <c r="AQ25" i="9"/>
  <c r="K41" i="9"/>
  <c r="AQ41" i="9"/>
  <c r="K13" i="9"/>
  <c r="AQ13" i="9"/>
  <c r="K29" i="9"/>
  <c r="AQ29" i="9"/>
  <c r="K45" i="9"/>
  <c r="AQ45" i="9"/>
  <c r="K61" i="9"/>
  <c r="AQ61" i="9"/>
  <c r="K77" i="9"/>
  <c r="AQ77" i="9"/>
  <c r="U88" i="9"/>
  <c r="AZ88" i="9"/>
  <c r="BE88" i="9"/>
  <c r="Z88" i="9"/>
  <c r="K57" i="9"/>
  <c r="AQ57" i="9"/>
  <c r="K73" i="9"/>
  <c r="AQ73" i="9"/>
  <c r="K17" i="9"/>
  <c r="AQ17" i="9"/>
  <c r="K33" i="9"/>
  <c r="AQ33" i="9"/>
  <c r="K49" i="9"/>
  <c r="AQ49" i="9"/>
  <c r="K65" i="9"/>
  <c r="AQ65" i="9"/>
  <c r="K81" i="9"/>
  <c r="AQ81" i="9"/>
  <c r="J88" i="9"/>
  <c r="L16" i="8" l="1"/>
  <c r="J16" i="5"/>
  <c r="AR28" i="9"/>
  <c r="F22" i="8"/>
  <c r="F22" i="5"/>
  <c r="E20" i="8"/>
  <c r="E20" i="5"/>
  <c r="S16" i="8"/>
  <c r="O16" i="5"/>
  <c r="L17" i="8"/>
  <c r="J17" i="5"/>
  <c r="E14" i="8"/>
  <c r="E14" i="5"/>
  <c r="AR82" i="9"/>
  <c r="T24" i="8"/>
  <c r="P24" i="5"/>
  <c r="S28" i="8"/>
  <c r="O28" i="5"/>
  <c r="AR72" i="9"/>
  <c r="T14" i="8"/>
  <c r="P14" i="5"/>
  <c r="L14" i="8"/>
  <c r="J14" i="5"/>
  <c r="BF88" i="9"/>
  <c r="AD88" i="9"/>
  <c r="L18" i="8"/>
  <c r="J18" i="5"/>
  <c r="E13" i="8"/>
  <c r="E13" i="5"/>
  <c r="S8" i="8"/>
  <c r="O8" i="5"/>
  <c r="L26" i="8"/>
  <c r="J26" i="5"/>
  <c r="S7" i="8"/>
  <c r="O7" i="5"/>
  <c r="S12" i="8"/>
  <c r="O12" i="5"/>
  <c r="AR33" i="9"/>
  <c r="F27" i="8"/>
  <c r="F27" i="5"/>
  <c r="AR45" i="9"/>
  <c r="M13" i="8"/>
  <c r="K13" i="5"/>
  <c r="AR37" i="9"/>
  <c r="M5" i="8"/>
  <c r="O5" i="8" s="1"/>
  <c r="K5" i="5"/>
  <c r="AR64" i="9"/>
  <c r="T6" i="8"/>
  <c r="P6" i="5"/>
  <c r="E27" i="8"/>
  <c r="E27" i="5"/>
  <c r="E24" i="8"/>
  <c r="E24" i="5"/>
  <c r="AR47" i="9"/>
  <c r="M15" i="8"/>
  <c r="K15" i="5"/>
  <c r="AR32" i="9"/>
  <c r="F26" i="8"/>
  <c r="F26" i="5"/>
  <c r="S23" i="8"/>
  <c r="O23" i="5"/>
  <c r="AR25" i="9"/>
  <c r="F19" i="8"/>
  <c r="F19" i="5"/>
  <c r="AR12" i="9"/>
  <c r="F6" i="8"/>
  <c r="F6" i="5"/>
  <c r="E28" i="8"/>
  <c r="E28" i="5"/>
  <c r="E6" i="8"/>
  <c r="E6" i="5"/>
  <c r="AR57" i="9"/>
  <c r="M25" i="8"/>
  <c r="K25" i="5"/>
  <c r="AR41" i="9"/>
  <c r="M9" i="8"/>
  <c r="K9" i="5"/>
  <c r="AR67" i="9"/>
  <c r="T9" i="8"/>
  <c r="P9" i="5"/>
  <c r="AR79" i="9"/>
  <c r="T21" i="8"/>
  <c r="P21" i="5"/>
  <c r="AR81" i="9"/>
  <c r="T23" i="8"/>
  <c r="P23" i="5"/>
  <c r="AR17" i="9"/>
  <c r="F11" i="8"/>
  <c r="F11" i="5"/>
  <c r="BA88" i="9"/>
  <c r="R30" i="8"/>
  <c r="N30" i="5"/>
  <c r="AR29" i="9"/>
  <c r="F23" i="8"/>
  <c r="F23" i="5"/>
  <c r="AR85" i="9"/>
  <c r="T27" i="8"/>
  <c r="P27" i="5"/>
  <c r="AR21" i="9"/>
  <c r="F15" i="8"/>
  <c r="F15" i="5"/>
  <c r="AR44" i="9"/>
  <c r="M12" i="8"/>
  <c r="K12" i="5"/>
  <c r="S24" i="8"/>
  <c r="O24" i="5"/>
  <c r="L10" i="8"/>
  <c r="J10" i="5"/>
  <c r="AR76" i="9"/>
  <c r="T18" i="8"/>
  <c r="P18" i="5"/>
  <c r="S20" i="8"/>
  <c r="O20" i="5"/>
  <c r="AR56" i="9"/>
  <c r="M24" i="8"/>
  <c r="K24" i="5"/>
  <c r="S5" i="8"/>
  <c r="O5" i="5"/>
  <c r="L22" i="8"/>
  <c r="J22" i="5"/>
  <c r="E16" i="8"/>
  <c r="E16" i="5"/>
  <c r="AR23" i="9"/>
  <c r="F17" i="8"/>
  <c r="F17" i="5"/>
  <c r="E11" i="8"/>
  <c r="E11" i="5"/>
  <c r="S22" i="8"/>
  <c r="O22" i="5"/>
  <c r="E8" i="8"/>
  <c r="E8" i="5"/>
  <c r="AR49" i="9"/>
  <c r="M17" i="8"/>
  <c r="K17" i="5"/>
  <c r="AR61" i="9"/>
  <c r="M29" i="8"/>
  <c r="K29" i="5"/>
  <c r="AR53" i="9"/>
  <c r="M21" i="8"/>
  <c r="K21" i="5"/>
  <c r="AR36" i="9"/>
  <c r="F30" i="8"/>
  <c r="F30" i="5"/>
  <c r="AR65" i="9"/>
  <c r="T7" i="8"/>
  <c r="P7" i="5"/>
  <c r="AR73" i="9"/>
  <c r="T15" i="8"/>
  <c r="P15" i="5"/>
  <c r="AR77" i="9"/>
  <c r="T19" i="8"/>
  <c r="P19" i="5"/>
  <c r="AR13" i="9"/>
  <c r="F7" i="8"/>
  <c r="F7" i="5"/>
  <c r="AR69" i="9"/>
  <c r="T11" i="8"/>
  <c r="P11" i="5"/>
  <c r="AR48" i="9"/>
  <c r="M16" i="8"/>
  <c r="K16" i="5"/>
  <c r="L6" i="8"/>
  <c r="J6" i="5"/>
  <c r="E12" i="8"/>
  <c r="E12" i="5"/>
  <c r="L30" i="8"/>
  <c r="J30" i="5"/>
  <c r="E25" i="8"/>
  <c r="E25" i="5"/>
  <c r="AR55" i="9"/>
  <c r="M23" i="8"/>
  <c r="K23" i="5"/>
  <c r="E15" i="8"/>
  <c r="E15" i="5"/>
  <c r="K88" i="9"/>
  <c r="AQ88" i="9"/>
  <c r="AR88" i="9" l="1"/>
  <c r="T30" i="8"/>
  <c r="P30" i="5"/>
  <c r="S30" i="8"/>
  <c r="O30" i="5"/>
  <c r="O30" i="8"/>
  <c r="H30" i="8"/>
  <c r="V29" i="8"/>
  <c r="O29" i="8"/>
  <c r="H29" i="8"/>
  <c r="V28" i="8"/>
  <c r="O28" i="8"/>
  <c r="H28" i="8"/>
  <c r="V27" i="8"/>
  <c r="O27" i="8"/>
  <c r="H27" i="8"/>
  <c r="V26" i="8"/>
  <c r="O26" i="8"/>
  <c r="H26" i="8"/>
  <c r="V25" i="8"/>
  <c r="O25" i="8"/>
  <c r="H25" i="8"/>
  <c r="V24" i="8"/>
  <c r="O24" i="8"/>
  <c r="H24" i="8"/>
  <c r="V23" i="8"/>
  <c r="O23" i="8"/>
  <c r="H23" i="8"/>
  <c r="V22" i="8"/>
  <c r="O22" i="8"/>
  <c r="H22" i="8"/>
  <c r="V21" i="8"/>
  <c r="O21" i="8"/>
  <c r="H21" i="8"/>
  <c r="V20" i="8"/>
  <c r="O20" i="8"/>
  <c r="H20" i="8"/>
  <c r="V19" i="8"/>
  <c r="O19" i="8"/>
  <c r="H19" i="8"/>
  <c r="V18" i="8"/>
  <c r="O18" i="8"/>
  <c r="H18" i="8"/>
  <c r="V17" i="8"/>
  <c r="O17" i="8"/>
  <c r="H17" i="8"/>
  <c r="V16" i="8"/>
  <c r="O16" i="8"/>
  <c r="H16" i="8"/>
  <c r="V15" i="8"/>
  <c r="O15" i="8"/>
  <c r="H15" i="8"/>
  <c r="V14" i="8"/>
  <c r="O14" i="8"/>
  <c r="H14" i="8"/>
  <c r="V13" i="8"/>
  <c r="O13" i="8"/>
  <c r="H13" i="8"/>
  <c r="V12" i="8"/>
  <c r="O12" i="8"/>
  <c r="H12" i="8"/>
  <c r="V11" i="8"/>
  <c r="O11" i="8"/>
  <c r="H11" i="8"/>
  <c r="V10" i="8"/>
  <c r="O10" i="8"/>
  <c r="H10" i="8"/>
  <c r="V9" i="8"/>
  <c r="O9" i="8"/>
  <c r="H9" i="8"/>
  <c r="V8" i="8"/>
  <c r="O8" i="8"/>
  <c r="H8" i="8"/>
  <c r="V7" i="8"/>
  <c r="O7" i="8"/>
  <c r="H7" i="8"/>
  <c r="V6" i="8"/>
  <c r="O6" i="8"/>
  <c r="H6" i="8"/>
  <c r="H5" i="8"/>
  <c r="V30" i="8" l="1"/>
</calcChain>
</file>

<file path=xl/comments1.xml><?xml version="1.0" encoding="utf-8"?>
<comments xmlns="http://schemas.openxmlformats.org/spreadsheetml/2006/main">
  <authors>
    <author>生排</author>
  </authors>
  <commentList>
    <comment ref="O1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生排:</t>
        </r>
        <r>
          <rPr>
            <sz val="9"/>
            <color indexed="81"/>
            <rFont val="ＭＳ Ｐゴシック"/>
            <family val="3"/>
            <charset val="128"/>
          </rPr>
          <t xml:space="preserve">
四捨五入でゼロ</t>
        </r>
      </text>
    </comment>
    <comment ref="Z1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生排:</t>
        </r>
        <r>
          <rPr>
            <sz val="9"/>
            <color indexed="81"/>
            <rFont val="ＭＳ Ｐゴシック"/>
            <family val="3"/>
            <charset val="128"/>
          </rPr>
          <t xml:space="preserve">
R010924修正
修正前：71.4%
各行政機関の公表値では71％となっていることから修正。
県のプレス資料でも、グラフでは71.0%となっていた。</t>
        </r>
      </text>
    </comment>
  </commentList>
</comments>
</file>

<file path=xl/sharedStrings.xml><?xml version="1.0" encoding="utf-8"?>
<sst xmlns="http://schemas.openxmlformats.org/spreadsheetml/2006/main" count="951" uniqueCount="313">
  <si>
    <t>下水道</t>
    <rPh sb="0" eb="3">
      <t>ゲスイドウ</t>
    </rPh>
    <phoneticPr fontId="2"/>
  </si>
  <si>
    <t>計</t>
  </si>
  <si>
    <t>（参考）汚水処理人口普及率の推移</t>
    <rPh sb="1" eb="3">
      <t>サンコウ</t>
    </rPh>
    <rPh sb="4" eb="6">
      <t>オスイ</t>
    </rPh>
    <rPh sb="6" eb="8">
      <t>ショリ</t>
    </rPh>
    <rPh sb="8" eb="10">
      <t>ジンコウ</t>
    </rPh>
    <rPh sb="10" eb="13">
      <t>フキュウリツ</t>
    </rPh>
    <rPh sb="14" eb="16">
      <t>スイイ</t>
    </rPh>
    <phoneticPr fontId="2"/>
  </si>
  <si>
    <t>年度末現在</t>
    <rPh sb="0" eb="3">
      <t>ネンドマツ</t>
    </rPh>
    <rPh sb="3" eb="5">
      <t>ゲンザイ</t>
    </rPh>
    <phoneticPr fontId="2"/>
  </si>
  <si>
    <t>Ｈ８</t>
  </si>
  <si>
    <t>Ｈ９</t>
  </si>
  <si>
    <t>実施市町村数</t>
    <rPh sb="0" eb="2">
      <t>ジッシ</t>
    </rPh>
    <rPh sb="2" eb="5">
      <t>シチョウソン</t>
    </rPh>
    <rPh sb="5" eb="6">
      <t>スウ</t>
    </rPh>
    <phoneticPr fontId="2"/>
  </si>
  <si>
    <t>供用開始市町村数</t>
    <rPh sb="0" eb="2">
      <t>キョウヨウ</t>
    </rPh>
    <rPh sb="2" eb="4">
      <t>カイシ</t>
    </rPh>
    <rPh sb="4" eb="7">
      <t>シチョウソン</t>
    </rPh>
    <rPh sb="7" eb="8">
      <t>スウ</t>
    </rPh>
    <phoneticPr fontId="2"/>
  </si>
  <si>
    <t>全国普及率（％）</t>
    <rPh sb="0" eb="2">
      <t>ゼンコク</t>
    </rPh>
    <rPh sb="2" eb="5">
      <t>フキュウリツ</t>
    </rPh>
    <phoneticPr fontId="2"/>
  </si>
  <si>
    <t>全国順位</t>
    <rPh sb="0" eb="2">
      <t>ゼンコク</t>
    </rPh>
    <rPh sb="2" eb="4">
      <t>ジュンイ</t>
    </rPh>
    <phoneticPr fontId="2"/>
  </si>
  <si>
    <t>※全国の汚水処理人口普及率（下水道等普及率）は、平成８年度から国において集計、公表されている。</t>
    <rPh sb="1" eb="3">
      <t>ゼンコク</t>
    </rPh>
    <rPh sb="4" eb="6">
      <t>オスイ</t>
    </rPh>
    <rPh sb="6" eb="8">
      <t>ショリ</t>
    </rPh>
    <rPh sb="8" eb="10">
      <t>ジンコウ</t>
    </rPh>
    <rPh sb="10" eb="12">
      <t>フキュウ</t>
    </rPh>
    <rPh sb="12" eb="13">
      <t>リツ</t>
    </rPh>
    <rPh sb="14" eb="17">
      <t>ゲスイドウ</t>
    </rPh>
    <rPh sb="17" eb="18">
      <t>トウ</t>
    </rPh>
    <rPh sb="18" eb="21">
      <t>フキュウリツ</t>
    </rPh>
    <rPh sb="24" eb="26">
      <t>ヘイセイ</t>
    </rPh>
    <rPh sb="27" eb="29">
      <t>ネンド</t>
    </rPh>
    <rPh sb="31" eb="32">
      <t>クニ</t>
    </rPh>
    <rPh sb="36" eb="38">
      <t>シュウケイ</t>
    </rPh>
    <rPh sb="39" eb="41">
      <t>コウヒョウ</t>
    </rPh>
    <phoneticPr fontId="2"/>
  </si>
  <si>
    <t>普　及　率　（％）</t>
    <phoneticPr fontId="3"/>
  </si>
  <si>
    <t>Ｈ10</t>
    <phoneticPr fontId="2"/>
  </si>
  <si>
    <t>Ｈ11</t>
  </si>
  <si>
    <t>Ｈ12</t>
  </si>
  <si>
    <t>Ｈ13</t>
  </si>
  <si>
    <t>Ｈ14</t>
  </si>
  <si>
    <t>Ｈ15</t>
  </si>
  <si>
    <t>Ｈ16</t>
  </si>
  <si>
    <t>Ｈ17</t>
  </si>
  <si>
    <t>Ｈ18</t>
  </si>
  <si>
    <t>Ｈ19</t>
  </si>
  <si>
    <t>Ｈ20</t>
  </si>
  <si>
    <t>Ｈ21</t>
  </si>
  <si>
    <t>Ｈ22</t>
  </si>
  <si>
    <t>Ｈ23</t>
  </si>
  <si>
    <t>Ｈ24</t>
  </si>
  <si>
    <t>Ｈ25</t>
  </si>
  <si>
    <t>農集排</t>
    <rPh sb="2" eb="3">
      <t>ハイ</t>
    </rPh>
    <phoneticPr fontId="2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</si>
  <si>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3"/>
  </si>
  <si>
    <t>　　（下水道、農業集落排水施設等、浄化槽及びコミュニティ・プラント）</t>
    <rPh sb="3" eb="6">
      <t>ゲスイドウ</t>
    </rPh>
    <rPh sb="7" eb="9">
      <t>ノウギョウ</t>
    </rPh>
    <rPh sb="9" eb="11">
      <t>シュウラク</t>
    </rPh>
    <rPh sb="11" eb="13">
      <t>ハイスイ</t>
    </rPh>
    <rPh sb="13" eb="15">
      <t>シセツ</t>
    </rPh>
    <rPh sb="15" eb="16">
      <t>トウ</t>
    </rPh>
    <rPh sb="17" eb="19">
      <t>ジョウカ</t>
    </rPh>
    <rPh sb="19" eb="20">
      <t>ソウ</t>
    </rPh>
    <rPh sb="20" eb="21">
      <t>オヨ</t>
    </rPh>
    <phoneticPr fontId="3"/>
  </si>
  <si>
    <r>
      <t>浄化槽</t>
    </r>
    <r>
      <rPr>
        <sz val="12"/>
        <rFont val="Meiryo UI"/>
        <family val="3"/>
        <charset val="128"/>
        <scheme val="minor"/>
      </rPr>
      <t xml:space="preserve">
</t>
    </r>
    <r>
      <rPr>
        <sz val="8"/>
        <rFont val="Meiryo UI"/>
        <family val="3"/>
        <charset val="128"/>
        <scheme val="minor"/>
      </rPr>
      <t>ｺﾐﾌﾟﾗ</t>
    </r>
    <rPh sb="0" eb="2">
      <t>ジョウカ</t>
    </rPh>
    <rPh sb="2" eb="3">
      <t>ソウ</t>
    </rPh>
    <phoneticPr fontId="3"/>
  </si>
  <si>
    <t>市町村</t>
    <phoneticPr fontId="2"/>
  </si>
  <si>
    <t>市町村</t>
    <phoneticPr fontId="2"/>
  </si>
  <si>
    <t>県</t>
  </si>
  <si>
    <t>都道府県</t>
  </si>
  <si>
    <t>市町</t>
  </si>
  <si>
    <t>市町村名</t>
  </si>
  <si>
    <t>住民基本台帳</t>
  </si>
  <si>
    <t>下　　水　　道</t>
    <rPh sb="0" eb="1">
      <t>シタ</t>
    </rPh>
    <rPh sb="3" eb="4">
      <t>ミズ</t>
    </rPh>
    <rPh sb="6" eb="7">
      <t>ミチ</t>
    </rPh>
    <phoneticPr fontId="13"/>
  </si>
  <si>
    <t>農業集落排水施設等</t>
    <rPh sb="0" eb="2">
      <t>ノウギョウ</t>
    </rPh>
    <rPh sb="2" eb="4">
      <t>シュウラク</t>
    </rPh>
    <rPh sb="4" eb="6">
      <t>ハイスイ</t>
    </rPh>
    <rPh sb="6" eb="8">
      <t>シセツ</t>
    </rPh>
    <rPh sb="8" eb="9">
      <t>ナド</t>
    </rPh>
    <phoneticPr fontId="13"/>
  </si>
  <si>
    <t>　コ　ミ　プ　ラ</t>
    <phoneticPr fontId="13"/>
  </si>
  <si>
    <t>都市区分</t>
    <rPh sb="0" eb="2">
      <t>トシ</t>
    </rPh>
    <rPh sb="2" eb="4">
      <t>クブン</t>
    </rPh>
    <phoneticPr fontId="13"/>
  </si>
  <si>
    <t>コ</t>
  </si>
  <si>
    <t>名</t>
  </si>
  <si>
    <t>村</t>
  </si>
  <si>
    <t>人口</t>
  </si>
  <si>
    <t>汚水処理</t>
    <rPh sb="0" eb="2">
      <t>オスイ</t>
    </rPh>
    <rPh sb="2" eb="4">
      <t>ショリ</t>
    </rPh>
    <phoneticPr fontId="13"/>
  </si>
  <si>
    <t>下水道の処理開始公示済区域外</t>
  </si>
  <si>
    <t>1:政令市</t>
    <rPh sb="2" eb="5">
      <t>セイレイシ</t>
    </rPh>
    <phoneticPr fontId="13"/>
  </si>
  <si>
    <t>｜</t>
  </si>
  <si>
    <t>ｺｰﾄﾞ</t>
  </si>
  <si>
    <t>汚水処理人口</t>
    <rPh sb="0" eb="2">
      <t>オスイ</t>
    </rPh>
    <rPh sb="2" eb="4">
      <t>ショリ</t>
    </rPh>
    <rPh sb="4" eb="6">
      <t>ジンコウ</t>
    </rPh>
    <phoneticPr fontId="13"/>
  </si>
  <si>
    <t>人口普及率</t>
    <rPh sb="0" eb="2">
      <t>ジンコウ</t>
    </rPh>
    <rPh sb="2" eb="4">
      <t>フキュウ</t>
    </rPh>
    <rPh sb="4" eb="5">
      <t>リツ</t>
    </rPh>
    <phoneticPr fontId="13"/>
  </si>
  <si>
    <t>下水道</t>
    <rPh sb="0" eb="3">
      <t>ゲスイドウ</t>
    </rPh>
    <phoneticPr fontId="13"/>
  </si>
  <si>
    <t>農排等</t>
    <rPh sb="0" eb="1">
      <t>ノウ</t>
    </rPh>
    <rPh sb="1" eb="2">
      <t>オシヒラ</t>
    </rPh>
    <rPh sb="2" eb="3">
      <t>ナド</t>
    </rPh>
    <phoneticPr fontId="13"/>
  </si>
  <si>
    <t>農排等</t>
    <rPh sb="0" eb="1">
      <t>ノウ</t>
    </rPh>
    <rPh sb="1" eb="2">
      <t>オシヒラ</t>
    </rPh>
    <rPh sb="2" eb="3">
      <t>トウ</t>
    </rPh>
    <phoneticPr fontId="13"/>
  </si>
  <si>
    <t>浄化槽</t>
    <rPh sb="0" eb="3">
      <t>ジョウカソウ</t>
    </rPh>
    <phoneticPr fontId="2"/>
  </si>
  <si>
    <t>浄化槽設置</t>
    <rPh sb="0" eb="3">
      <t>ジョウカソウ</t>
    </rPh>
    <rPh sb="3" eb="5">
      <t>セッチ</t>
    </rPh>
    <phoneticPr fontId="13"/>
  </si>
  <si>
    <t>民間設置</t>
    <rPh sb="0" eb="2">
      <t>ミンカン</t>
    </rPh>
    <rPh sb="2" eb="4">
      <t>セッチ</t>
    </rPh>
    <phoneticPr fontId="13"/>
  </si>
  <si>
    <t>合併処理</t>
  </si>
  <si>
    <t>浄化槽</t>
    <rPh sb="0" eb="3">
      <t>ジョウカソウ</t>
    </rPh>
    <phoneticPr fontId="13"/>
  </si>
  <si>
    <t>コミプラ</t>
    <phoneticPr fontId="2"/>
  </si>
  <si>
    <t>コミプラ</t>
    <phoneticPr fontId="13"/>
  </si>
  <si>
    <t>2:一般市</t>
    <rPh sb="2" eb="5">
      <t>イッパンシ</t>
    </rPh>
    <phoneticPr fontId="13"/>
  </si>
  <si>
    <t>ド</t>
  </si>
  <si>
    <t>処理人口</t>
    <rPh sb="0" eb="2">
      <t>ショリ</t>
    </rPh>
    <rPh sb="2" eb="4">
      <t>ジンコウ</t>
    </rPh>
    <phoneticPr fontId="13"/>
  </si>
  <si>
    <t>整備率</t>
    <rPh sb="0" eb="2">
      <t>セイビ</t>
    </rPh>
    <rPh sb="2" eb="3">
      <t>フキュウリツ</t>
    </rPh>
    <phoneticPr fontId="13"/>
  </si>
  <si>
    <t>農排</t>
    <rPh sb="0" eb="1">
      <t>ノウ</t>
    </rPh>
    <rPh sb="1" eb="2">
      <t>オシヒラ</t>
    </rPh>
    <phoneticPr fontId="13"/>
  </si>
  <si>
    <t>漁排</t>
    <rPh sb="0" eb="1">
      <t>ギョ</t>
    </rPh>
    <rPh sb="1" eb="2">
      <t>ハイ</t>
    </rPh>
    <phoneticPr fontId="13"/>
  </si>
  <si>
    <t>林排</t>
    <rPh sb="0" eb="1">
      <t>リン</t>
    </rPh>
    <rPh sb="1" eb="2">
      <t>ハイ</t>
    </rPh>
    <phoneticPr fontId="13"/>
  </si>
  <si>
    <t>簡易排水</t>
    <rPh sb="0" eb="2">
      <t>カンイ</t>
    </rPh>
    <rPh sb="2" eb="4">
      <t>ハイスイ</t>
    </rPh>
    <phoneticPr fontId="13"/>
  </si>
  <si>
    <t>整備人口</t>
    <rPh sb="0" eb="2">
      <t>セイビ</t>
    </rPh>
    <rPh sb="2" eb="4">
      <t>ジンコウ</t>
    </rPh>
    <phoneticPr fontId="13"/>
  </si>
  <si>
    <t>整備率</t>
    <rPh sb="0" eb="3">
      <t>セイビリツ</t>
    </rPh>
    <phoneticPr fontId="13"/>
  </si>
  <si>
    <t>市町村整備</t>
    <rPh sb="0" eb="3">
      <t>シチョウソン</t>
    </rPh>
    <rPh sb="3" eb="5">
      <t>セイビ</t>
    </rPh>
    <phoneticPr fontId="2"/>
  </si>
  <si>
    <t>整備事業</t>
    <rPh sb="0" eb="2">
      <t>セイビ</t>
    </rPh>
    <rPh sb="2" eb="4">
      <t>ジギョウ</t>
    </rPh>
    <phoneticPr fontId="13"/>
  </si>
  <si>
    <t>浄化槽</t>
  </si>
  <si>
    <t>3:町</t>
    <rPh sb="2" eb="3">
      <t>マチ</t>
    </rPh>
    <phoneticPr fontId="13"/>
  </si>
  <si>
    <t>推進事業等</t>
    <rPh sb="0" eb="2">
      <t>スイシン</t>
    </rPh>
    <rPh sb="2" eb="4">
      <t>ジギョウ</t>
    </rPh>
    <rPh sb="4" eb="5">
      <t>トウ</t>
    </rPh>
    <phoneticPr fontId="13"/>
  </si>
  <si>
    <t>設置処理人口</t>
    <rPh sb="2" eb="4">
      <t>ショリ</t>
    </rPh>
    <phoneticPr fontId="13"/>
  </si>
  <si>
    <t>処理人口</t>
    <rPh sb="0" eb="2">
      <t>ショリ</t>
    </rPh>
    <phoneticPr fontId="13"/>
  </si>
  <si>
    <t>普及率</t>
    <rPh sb="0" eb="2">
      <t>フキュウ</t>
    </rPh>
    <rPh sb="2" eb="3">
      <t>リツ</t>
    </rPh>
    <phoneticPr fontId="13"/>
  </si>
  <si>
    <t>4:村</t>
    <rPh sb="2" eb="3">
      <t>ムラ</t>
    </rPh>
    <phoneticPr fontId="13"/>
  </si>
  <si>
    <t>(計：都市数）</t>
    <phoneticPr fontId="13"/>
  </si>
  <si>
    <t>（人）</t>
  </si>
  <si>
    <t>（％）</t>
  </si>
  <si>
    <t>（人）</t>
    <rPh sb="1" eb="2">
      <t>ニン</t>
    </rPh>
    <phoneticPr fontId="13"/>
  </si>
  <si>
    <t>(人)</t>
    <rPh sb="1" eb="2">
      <t>ニン</t>
    </rPh>
    <phoneticPr fontId="13"/>
  </si>
  <si>
    <t>（人）</t>
    <phoneticPr fontId="2"/>
  </si>
  <si>
    <t>（％）</t>
    <phoneticPr fontId="13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</si>
  <si>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</si>
  <si>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</si>
  <si>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</si>
  <si>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</si>
  <si>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</si>
  <si>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</si>
  <si>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</si>
  <si>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</si>
  <si>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</si>
  <si>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</si>
  <si>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</si>
  <si>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</si>
  <si>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</si>
  <si>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</si>
  <si>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</si>
  <si>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</si>
  <si>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</si>
  <si>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</si>
  <si>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</si>
  <si>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</si>
  <si>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</si>
  <si>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</si>
  <si>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  <rPh sb="0" eb="4">
      <t>ミナミアイキムラ</t>
    </rPh>
    <phoneticPr fontId="13"/>
  </si>
  <si>
    <t>北相木村</t>
  </si>
  <si>
    <t>佐久穂町</t>
  </si>
  <si>
    <t>軽井沢町</t>
  </si>
  <si>
    <t>御代田町</t>
  </si>
  <si>
    <t>立科町</t>
    <rPh sb="0" eb="3">
      <t>タテシナマチ</t>
    </rPh>
    <phoneticPr fontId="13"/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</si>
  <si>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</si>
  <si>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</si>
  <si>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</si>
  <si>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</si>
  <si>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</si>
  <si>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</si>
  <si>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</si>
  <si>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</si>
  <si>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</si>
  <si>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</si>
  <si>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</si>
  <si>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  <rPh sb="0" eb="3">
      <t>マツカワマチ</t>
    </rPh>
    <phoneticPr fontId="13"/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</si>
  <si>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</si>
  <si>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</si>
  <si>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</si>
  <si>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</si>
  <si>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</si>
  <si>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</si>
  <si>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</si>
  <si>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</si>
  <si>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</si>
  <si>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</si>
  <si>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</si>
  <si>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</si>
  <si>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</si>
  <si>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</si>
  <si>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</si>
  <si>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</si>
  <si>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</si>
  <si>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</si>
  <si>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</si>
  <si>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</si>
  <si>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</si>
  <si>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</si>
  <si>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</si>
  <si>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</si>
  <si>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</si>
  <si>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</si>
  <si>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</si>
  <si>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</si>
  <si>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</si>
  <si>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</si>
  <si>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</si>
  <si>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</si>
  <si>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</si>
  <si>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</si>
  <si>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</si>
  <si>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</si>
  <si>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</si>
  <si>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Ｈ27</t>
  </si>
  <si>
    <t>Ｈ26</t>
  </si>
  <si>
    <t>Ｈ28</t>
    <phoneticPr fontId="2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</si>
  <si>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
　　　３　事業種別ごとの実施市町村数は、下水道64市町村、農業集落排水56市町村、浄化槽・コミュニティプラント73市町村　　　　　　　　　　　　　　　　　　　　　　　　　　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rPh sb="97" eb="99">
      <t>ジギョウ</t>
    </rPh>
    <rPh sb="99" eb="101">
      <t>シュベツ</t>
    </rPh>
    <rPh sb="104" eb="106">
      <t>ジッシ</t>
    </rPh>
    <rPh sb="106" eb="109">
      <t>シチョウソン</t>
    </rPh>
    <rPh sb="109" eb="110">
      <t>スウ</t>
    </rPh>
    <rPh sb="112" eb="115">
      <t>ゲスイドウ</t>
    </rPh>
    <rPh sb="117" eb="120">
      <t>シチョウソン</t>
    </rPh>
    <rPh sb="121" eb="123">
      <t>ノウギョウ</t>
    </rPh>
    <rPh sb="123" eb="125">
      <t>シュウラク</t>
    </rPh>
    <rPh sb="125" eb="127">
      <t>ハイスイ</t>
    </rPh>
    <rPh sb="129" eb="132">
      <t>シチョウソン</t>
    </rPh>
    <rPh sb="133" eb="136">
      <t>ジョウカソウ</t>
    </rPh>
    <rPh sb="149" eb="152">
      <t>シチョウソン</t>
    </rPh>
    <phoneticPr fontId="3"/>
  </si>
  <si>
    <t>長野県普及率（％）</t>
    <rPh sb="0" eb="3">
      <t>ナガノケン</t>
    </rPh>
    <rPh sb="3" eb="6">
      <t>フキュウリツ</t>
    </rPh>
    <phoneticPr fontId="2"/>
  </si>
  <si>
    <t>注）　　全国の汚水処理人口普及率（下水道等普及率）は、平成８年度から国において集計、公表されている。</t>
    <rPh sb="0" eb="1">
      <t>チュウ</t>
    </rPh>
    <rPh sb="4" eb="6">
      <t>ゼンコク</t>
    </rPh>
    <rPh sb="7" eb="9">
      <t>オスイ</t>
    </rPh>
    <rPh sb="9" eb="11">
      <t>ショリ</t>
    </rPh>
    <rPh sb="11" eb="13">
      <t>ジンコウ</t>
    </rPh>
    <rPh sb="13" eb="15">
      <t>フキュウ</t>
    </rPh>
    <rPh sb="15" eb="16">
      <t>リツ</t>
    </rPh>
    <rPh sb="17" eb="20">
      <t>ゲスイドウ</t>
    </rPh>
    <rPh sb="20" eb="21">
      <t>トウ</t>
    </rPh>
    <rPh sb="21" eb="24">
      <t>フキュウリツ</t>
    </rPh>
    <rPh sb="27" eb="29">
      <t>ヘイセイ</t>
    </rPh>
    <rPh sb="30" eb="32">
      <t>ネンド</t>
    </rPh>
    <rPh sb="34" eb="35">
      <t>クニ</t>
    </rPh>
    <rPh sb="39" eb="41">
      <t>シュウケイ</t>
    </rPh>
    <rPh sb="42" eb="44">
      <t>コウヒョウ</t>
    </rPh>
    <phoneticPr fontId="2"/>
  </si>
  <si>
    <t>　下水道（％）</t>
    <rPh sb="1" eb="4">
      <t>ゲスイドウ</t>
    </rPh>
    <phoneticPr fontId="2"/>
  </si>
  <si>
    <t>　農集排（％）</t>
    <rPh sb="1" eb="2">
      <t>ノウ</t>
    </rPh>
    <rPh sb="2" eb="4">
      <t>シュウハイ</t>
    </rPh>
    <phoneticPr fontId="2"/>
  </si>
  <si>
    <t>　浄化槽・コミブラ（％）</t>
    <rPh sb="1" eb="4">
      <t>ジョウカソウ</t>
    </rPh>
    <phoneticPr fontId="2"/>
  </si>
  <si>
    <t>（平成29年度末）</t>
    <rPh sb="5" eb="6">
      <t>ネン</t>
    </rPh>
    <rPh sb="6" eb="7">
      <t>ド</t>
    </rPh>
    <phoneticPr fontId="3"/>
  </si>
  <si>
    <t>計画</t>
    <rPh sb="0" eb="2">
      <t>ケイカク</t>
    </rPh>
    <phoneticPr fontId="7"/>
  </si>
  <si>
    <t>差</t>
    <rPh sb="0" eb="1">
      <t>サ</t>
    </rPh>
    <phoneticPr fontId="7"/>
  </si>
  <si>
    <t>目標</t>
    <rPh sb="0" eb="2">
      <t>モクヒョウ</t>
    </rPh>
    <phoneticPr fontId="7"/>
  </si>
  <si>
    <t>関東</t>
    <rPh sb="0" eb="2">
      <t>カントウ</t>
    </rPh>
    <phoneticPr fontId="13"/>
  </si>
  <si>
    <t>長野県</t>
  </si>
  <si>
    <t>松川町</t>
  </si>
  <si>
    <t>立科町</t>
  </si>
  <si>
    <t>南相木村</t>
  </si>
  <si>
    <t>（人）</t>
    <phoneticPr fontId="13"/>
  </si>
  <si>
    <t>人口</t>
    <rPh sb="0" eb="2">
      <t>ジンコウ</t>
    </rPh>
    <phoneticPr fontId="13"/>
  </si>
  <si>
    <t>普及率</t>
    <rPh sb="0" eb="3">
      <t>フキュウリツ</t>
    </rPh>
    <phoneticPr fontId="13"/>
  </si>
  <si>
    <t>区域内</t>
    <rPh sb="0" eb="3">
      <t>クイキナイ</t>
    </rPh>
    <phoneticPr fontId="13"/>
  </si>
  <si>
    <t>号</t>
    <rPh sb="0" eb="1">
      <t>ゴウ</t>
    </rPh>
    <phoneticPr fontId="13"/>
  </si>
  <si>
    <t>人口普及率</t>
    <rPh sb="0" eb="2">
      <t>ジンコウ</t>
    </rPh>
    <rPh sb="2" eb="5">
      <t>フキュウリツ</t>
    </rPh>
    <phoneticPr fontId="13"/>
  </si>
  <si>
    <t>残人口</t>
    <rPh sb="0" eb="1">
      <t>ザン</t>
    </rPh>
    <rPh sb="1" eb="3">
      <t>ジンコウ</t>
    </rPh>
    <phoneticPr fontId="13"/>
  </si>
  <si>
    <t>全体計画</t>
    <rPh sb="0" eb="2">
      <t>ゼンタイ</t>
    </rPh>
    <rPh sb="2" eb="4">
      <t>ケイカク</t>
    </rPh>
    <phoneticPr fontId="13"/>
  </si>
  <si>
    <t>等</t>
    <rPh sb="0" eb="1">
      <t>トウ</t>
    </rPh>
    <phoneticPr fontId="13"/>
  </si>
  <si>
    <t>番</t>
    <rPh sb="0" eb="1">
      <t>バン</t>
    </rPh>
    <phoneticPr fontId="13"/>
  </si>
  <si>
    <t>コミプラ</t>
    <phoneticPr fontId="13"/>
  </si>
  <si>
    <t>コミプラ</t>
    <phoneticPr fontId="2"/>
  </si>
  <si>
    <t>合併処理</t>
    <rPh sb="0" eb="2">
      <t>ガッペイ</t>
    </rPh>
    <rPh sb="2" eb="4">
      <t>ショリ</t>
    </rPh>
    <phoneticPr fontId="13"/>
  </si>
  <si>
    <t>農排等</t>
    <rPh sb="0" eb="1">
      <t>ノウ</t>
    </rPh>
    <rPh sb="1" eb="2">
      <t>ハイ</t>
    </rPh>
    <rPh sb="2" eb="3">
      <t>トウ</t>
    </rPh>
    <phoneticPr fontId="13"/>
  </si>
  <si>
    <t>チェック</t>
    <phoneticPr fontId="13"/>
  </si>
  <si>
    <t>H30年度末下水道処理人口</t>
    <rPh sb="3" eb="5">
      <t>ネンド</t>
    </rPh>
    <phoneticPr fontId="13"/>
  </si>
  <si>
    <t>総括表②
基本台帳
人口</t>
    <rPh sb="0" eb="2">
      <t>ソウカツ</t>
    </rPh>
    <rPh sb="2" eb="3">
      <t>ヒョウ</t>
    </rPh>
    <rPh sb="5" eb="7">
      <t>キホン</t>
    </rPh>
    <rPh sb="7" eb="9">
      <t>ダイチョウ</t>
    </rPh>
    <rPh sb="10" eb="12">
      <t>ジンコウ</t>
    </rPh>
    <phoneticPr fontId="13"/>
  </si>
  <si>
    <t>H28末
調書
市町村
コード</t>
    <phoneticPr fontId="13"/>
  </si>
  <si>
    <t>H28末調書
市町村名</t>
    <rPh sb="3" eb="4">
      <t>マツ</t>
    </rPh>
    <rPh sb="4" eb="6">
      <t>チョウショ</t>
    </rPh>
    <rPh sb="7" eb="10">
      <t>シチョウソン</t>
    </rPh>
    <rPh sb="10" eb="11">
      <t>メイ</t>
    </rPh>
    <phoneticPr fontId="13"/>
  </si>
  <si>
    <t>H30年度末</t>
    <phoneticPr fontId="13"/>
  </si>
  <si>
    <t>H30年度末</t>
    <rPh sb="3" eb="5">
      <t>ネンド</t>
    </rPh>
    <phoneticPr fontId="13"/>
  </si>
  <si>
    <t>H31.3.31現在</t>
    <phoneticPr fontId="13"/>
  </si>
  <si>
    <t>整</t>
    <rPh sb="0" eb="1">
      <t>ヒトシ</t>
    </rPh>
    <phoneticPr fontId="13"/>
  </si>
  <si>
    <t>し</t>
    <phoneticPr fontId="13"/>
  </si>
  <si>
    <t>地</t>
    <rPh sb="0" eb="1">
      <t>チ</t>
    </rPh>
    <phoneticPr fontId="13"/>
  </si>
  <si>
    <t>通</t>
    <rPh sb="0" eb="1">
      <t>トオ</t>
    </rPh>
    <phoneticPr fontId="13"/>
  </si>
  <si>
    <t>　コ　ミ　プ　ラ</t>
    <phoneticPr fontId="13"/>
  </si>
  <si>
    <t>合　併　処　理　浄　化　槽　等　</t>
    <rPh sb="0" eb="1">
      <t>ゴウ</t>
    </rPh>
    <rPh sb="2" eb="3">
      <t>ヘイ</t>
    </rPh>
    <rPh sb="4" eb="5">
      <t>トコロ</t>
    </rPh>
    <rPh sb="6" eb="7">
      <t>リ</t>
    </rPh>
    <rPh sb="8" eb="9">
      <t>キヨシ</t>
    </rPh>
    <rPh sb="10" eb="11">
      <t>カ</t>
    </rPh>
    <rPh sb="12" eb="13">
      <t>ソウ</t>
    </rPh>
    <rPh sb="14" eb="15">
      <t>トウ</t>
    </rPh>
    <phoneticPr fontId="13"/>
  </si>
  <si>
    <t>市町村名</t>
    <rPh sb="0" eb="4">
      <t>シチョウソンメイ</t>
    </rPh>
    <phoneticPr fontId="13"/>
  </si>
  <si>
    <t>H30年度末</t>
    <rPh sb="3" eb="5">
      <t>ネンド</t>
    </rPh>
    <rPh sb="5" eb="6">
      <t>マツ</t>
    </rPh>
    <phoneticPr fontId="13"/>
  </si>
  <si>
    <t>※</t>
    <phoneticPr fontId="13"/>
  </si>
  <si>
    <t>昨年度との差分（平成29年度末数値－平成28年度末数値）</t>
    <rPh sb="0" eb="3">
      <t>サクネンド</t>
    </rPh>
    <rPh sb="5" eb="7">
      <t>サブン</t>
    </rPh>
    <rPh sb="8" eb="10">
      <t>ヘイセイ</t>
    </rPh>
    <rPh sb="12" eb="14">
      <t>ネンド</t>
    </rPh>
    <rPh sb="14" eb="15">
      <t>マツ</t>
    </rPh>
    <rPh sb="15" eb="17">
      <t>スウチ</t>
    </rPh>
    <rPh sb="18" eb="20">
      <t>ヘイセイ</t>
    </rPh>
    <rPh sb="22" eb="24">
      <t>ネンド</t>
    </rPh>
    <rPh sb="24" eb="25">
      <t>マツ</t>
    </rPh>
    <rPh sb="25" eb="27">
      <t>スウチ</t>
    </rPh>
    <phoneticPr fontId="13"/>
  </si>
  <si>
    <t>総括表①　汚水処理人口普及状況</t>
    <rPh sb="5" eb="7">
      <t>オスイ</t>
    </rPh>
    <rPh sb="7" eb="9">
      <t>ショリ</t>
    </rPh>
    <rPh sb="9" eb="11">
      <t>ジンコウ</t>
    </rPh>
    <rPh sb="11" eb="13">
      <t>フキュウ</t>
    </rPh>
    <rPh sb="13" eb="15">
      <t>ジョウキョウ</t>
    </rPh>
    <phoneticPr fontId="13"/>
  </si>
  <si>
    <t>+コミプラ</t>
    <phoneticPr fontId="7"/>
  </si>
  <si>
    <t>長野県計</t>
  </si>
  <si>
    <t>長野県計</t>
    <phoneticPr fontId="2"/>
  </si>
  <si>
    <t>Ｈ29</t>
    <phoneticPr fontId="2"/>
  </si>
  <si>
    <t>H30</t>
    <phoneticPr fontId="2"/>
  </si>
  <si>
    <t>（平成30年度末）</t>
    <rPh sb="5" eb="6">
      <t>ネン</t>
    </rPh>
    <rPh sb="6" eb="7">
      <t>ド</t>
    </rPh>
    <phoneticPr fontId="3"/>
  </si>
  <si>
    <t>犀川安曇野</t>
    <rPh sb="0" eb="2">
      <t>サイガワ</t>
    </rPh>
    <rPh sb="2" eb="4">
      <t>アズミ</t>
    </rPh>
    <rPh sb="4" eb="5">
      <t>ノ</t>
    </rPh>
    <phoneticPr fontId="2"/>
  </si>
  <si>
    <t>千曲川</t>
    <rPh sb="0" eb="3">
      <t>チクマガワ</t>
    </rPh>
    <phoneticPr fontId="2"/>
  </si>
  <si>
    <t>諏訪湖</t>
    <rPh sb="0" eb="2">
      <t>スワ</t>
    </rPh>
    <rPh sb="2" eb="3">
      <t>コ</t>
    </rPh>
    <phoneticPr fontId="2"/>
  </si>
  <si>
    <t>流域下水道</t>
    <rPh sb="0" eb="2">
      <t>リュウイキ</t>
    </rPh>
    <rPh sb="2" eb="4">
      <t>ゲスイ</t>
    </rPh>
    <rPh sb="4" eb="5">
      <t>ドウ</t>
    </rPh>
    <phoneticPr fontId="2"/>
  </si>
  <si>
    <t>長野県合計</t>
    <rPh sb="0" eb="3">
      <t>ナガノケン</t>
    </rPh>
    <rPh sb="3" eb="5">
      <t>ゴウケイ</t>
    </rPh>
    <phoneticPr fontId="2"/>
  </si>
  <si>
    <t>栄村</t>
    <rPh sb="0" eb="2">
      <t>サカエムラ</t>
    </rPh>
    <phoneticPr fontId="27"/>
  </si>
  <si>
    <t>飯山市</t>
    <rPh sb="0" eb="3">
      <t>イイヤマシ</t>
    </rPh>
    <phoneticPr fontId="27"/>
  </si>
  <si>
    <t>中野市</t>
    <rPh sb="0" eb="3">
      <t>ナカノシ</t>
    </rPh>
    <phoneticPr fontId="27"/>
  </si>
  <si>
    <t>北信地域</t>
    <rPh sb="0" eb="2">
      <t>ホクシン</t>
    </rPh>
    <rPh sb="2" eb="4">
      <t>チイキ</t>
    </rPh>
    <phoneticPr fontId="2"/>
  </si>
  <si>
    <t>飯綱町</t>
    <rPh sb="0" eb="2">
      <t>イイヅナ</t>
    </rPh>
    <rPh sb="2" eb="3">
      <t>マチ</t>
    </rPh>
    <phoneticPr fontId="28"/>
  </si>
  <si>
    <t>千曲市</t>
    <rPh sb="0" eb="3">
      <t>チクマシ</t>
    </rPh>
    <phoneticPr fontId="27"/>
  </si>
  <si>
    <t>須坂市</t>
    <rPh sb="0" eb="3">
      <t>スザカシ</t>
    </rPh>
    <phoneticPr fontId="27"/>
  </si>
  <si>
    <t>長野市</t>
    <rPh sb="0" eb="3">
      <t>ナガノシ</t>
    </rPh>
    <phoneticPr fontId="27"/>
  </si>
  <si>
    <t>長野地域</t>
    <rPh sb="0" eb="2">
      <t>ナガノ</t>
    </rPh>
    <rPh sb="2" eb="4">
      <t>チイキ</t>
    </rPh>
    <phoneticPr fontId="2"/>
  </si>
  <si>
    <t>大町市</t>
    <rPh sb="0" eb="3">
      <t>オオマチシ</t>
    </rPh>
    <phoneticPr fontId="27"/>
  </si>
  <si>
    <t>大北地域</t>
    <rPh sb="0" eb="2">
      <t>ダイホク</t>
    </rPh>
    <rPh sb="2" eb="4">
      <t>チイキ</t>
    </rPh>
    <phoneticPr fontId="2"/>
  </si>
  <si>
    <t>備考</t>
    <rPh sb="0" eb="2">
      <t>ビコウ</t>
    </rPh>
    <phoneticPr fontId="2"/>
  </si>
  <si>
    <t>長期</t>
    <rPh sb="0" eb="2">
      <t>チョウキ</t>
    </rPh>
    <phoneticPr fontId="2"/>
  </si>
  <si>
    <t>中期</t>
    <rPh sb="0" eb="2">
      <t>チュウキ</t>
    </rPh>
    <phoneticPr fontId="2"/>
  </si>
  <si>
    <t>短　　　　　期</t>
    <rPh sb="0" eb="1">
      <t>タン</t>
    </rPh>
    <rPh sb="6" eb="7">
      <t>キ</t>
    </rPh>
    <phoneticPr fontId="2"/>
  </si>
  <si>
    <t>現状</t>
    <rPh sb="0" eb="2">
      <t>ゲンジョウ</t>
    </rPh>
    <phoneticPr fontId="2"/>
  </si>
  <si>
    <r>
      <rPr>
        <b/>
        <sz val="9"/>
        <rFont val="HG丸ｺﾞｼｯｸM-PRO"/>
        <family val="3"/>
        <charset val="128"/>
      </rPr>
      <t xml:space="preserve">地域名　
</t>
    </r>
    <r>
      <rPr>
        <sz val="9"/>
        <rFont val="HG丸ｺﾞｼｯｸM-PRO"/>
        <family val="3"/>
        <charset val="128"/>
      </rPr>
      <t xml:space="preserve">
　　市町村名</t>
    </r>
    <rPh sb="0" eb="1">
      <t>チ</t>
    </rPh>
    <rPh sb="1" eb="2">
      <t>イキ</t>
    </rPh>
    <rPh sb="2" eb="3">
      <t>メイ</t>
    </rPh>
    <rPh sb="8" eb="12">
      <t>シチョウソンメイ</t>
    </rPh>
    <phoneticPr fontId="2"/>
  </si>
  <si>
    <t>筑北村</t>
    <rPh sb="0" eb="1">
      <t>チク</t>
    </rPh>
    <rPh sb="1" eb="2">
      <t>ホク</t>
    </rPh>
    <rPh sb="2" eb="3">
      <t>ムラ</t>
    </rPh>
    <phoneticPr fontId="28"/>
  </si>
  <si>
    <t>安曇野市</t>
    <rPh sb="0" eb="3">
      <t>アズミノ</t>
    </rPh>
    <rPh sb="3" eb="4">
      <t>シ</t>
    </rPh>
    <phoneticPr fontId="27"/>
  </si>
  <si>
    <t>塩尻市</t>
    <rPh sb="0" eb="3">
      <t>シオジリシ</t>
    </rPh>
    <phoneticPr fontId="27"/>
  </si>
  <si>
    <t>松本市</t>
    <rPh sb="0" eb="3">
      <t>マツモトシ</t>
    </rPh>
    <phoneticPr fontId="27"/>
  </si>
  <si>
    <t>松本地域</t>
    <rPh sb="0" eb="2">
      <t>マツモト</t>
    </rPh>
    <rPh sb="2" eb="4">
      <t>チイキ</t>
    </rPh>
    <phoneticPr fontId="2"/>
  </si>
  <si>
    <t>木曽町</t>
    <rPh sb="0" eb="3">
      <t>キソマチ</t>
    </rPh>
    <phoneticPr fontId="28"/>
  </si>
  <si>
    <t>木曽地域</t>
    <rPh sb="0" eb="2">
      <t>キソ</t>
    </rPh>
    <rPh sb="2" eb="4">
      <t>チイキ</t>
    </rPh>
    <phoneticPr fontId="2"/>
  </si>
  <si>
    <t>飯田市</t>
    <rPh sb="0" eb="3">
      <t>イイダシ</t>
    </rPh>
    <phoneticPr fontId="27"/>
  </si>
  <si>
    <t>飯伊地域</t>
    <rPh sb="0" eb="2">
      <t>ハンイ</t>
    </rPh>
    <rPh sb="2" eb="4">
      <t>チイキ</t>
    </rPh>
    <phoneticPr fontId="2"/>
  </si>
  <si>
    <t>駒ヶ根市</t>
    <rPh sb="0" eb="4">
      <t>コマガネシ</t>
    </rPh>
    <phoneticPr fontId="27"/>
  </si>
  <si>
    <t>伊那市</t>
    <rPh sb="0" eb="3">
      <t>イナシ</t>
    </rPh>
    <phoneticPr fontId="27"/>
  </si>
  <si>
    <t>上伊那地域</t>
    <rPh sb="0" eb="3">
      <t>カミイナ</t>
    </rPh>
    <rPh sb="3" eb="5">
      <t>チイキ</t>
    </rPh>
    <phoneticPr fontId="2"/>
  </si>
  <si>
    <t>茅野市</t>
    <rPh sb="0" eb="3">
      <t>チノシ</t>
    </rPh>
    <phoneticPr fontId="27"/>
  </si>
  <si>
    <t>諏訪市</t>
    <rPh sb="0" eb="3">
      <t>スワシ</t>
    </rPh>
    <phoneticPr fontId="27"/>
  </si>
  <si>
    <t>岡谷市</t>
    <rPh sb="0" eb="3">
      <t>オカヤシ</t>
    </rPh>
    <phoneticPr fontId="27"/>
  </si>
  <si>
    <t>諏訪地域</t>
    <rPh sb="0" eb="2">
      <t>スワ</t>
    </rPh>
    <rPh sb="2" eb="4">
      <t>チイキ</t>
    </rPh>
    <phoneticPr fontId="2"/>
  </si>
  <si>
    <t>長和町</t>
    <rPh sb="0" eb="1">
      <t>ナガ</t>
    </rPh>
    <rPh sb="1" eb="2">
      <t>ワ</t>
    </rPh>
    <rPh sb="2" eb="3">
      <t>マチ</t>
    </rPh>
    <phoneticPr fontId="28"/>
  </si>
  <si>
    <t>東御市</t>
    <rPh sb="0" eb="3">
      <t>トウミシ</t>
    </rPh>
    <phoneticPr fontId="27"/>
  </si>
  <si>
    <t>上田市</t>
    <rPh sb="0" eb="3">
      <t>ウエダシ</t>
    </rPh>
    <phoneticPr fontId="27"/>
  </si>
  <si>
    <t>上小地域</t>
    <rPh sb="0" eb="2">
      <t>ジョウショウ</t>
    </rPh>
    <rPh sb="2" eb="4">
      <t>チイキ</t>
    </rPh>
    <phoneticPr fontId="2"/>
  </si>
  <si>
    <t>立科町</t>
    <rPh sb="0" eb="3">
      <t>タテシナマチ</t>
    </rPh>
    <phoneticPr fontId="27"/>
  </si>
  <si>
    <t>佐久穂町</t>
    <rPh sb="0" eb="2">
      <t>サク</t>
    </rPh>
    <rPh sb="3" eb="4">
      <t>マチ</t>
    </rPh>
    <phoneticPr fontId="28"/>
  </si>
  <si>
    <t>佐久市</t>
    <rPh sb="0" eb="3">
      <t>サクシ</t>
    </rPh>
    <phoneticPr fontId="27"/>
  </si>
  <si>
    <t>小諸市</t>
    <rPh sb="0" eb="3">
      <t>コモロシ</t>
    </rPh>
    <phoneticPr fontId="27"/>
  </si>
  <si>
    <t>佐久地域</t>
    <rPh sb="0" eb="2">
      <t>サク</t>
    </rPh>
    <rPh sb="2" eb="4">
      <t>チイキ</t>
    </rPh>
    <phoneticPr fontId="2"/>
  </si>
  <si>
    <t>(2030)</t>
    <phoneticPr fontId="2"/>
  </si>
  <si>
    <t>(2025)</t>
    <phoneticPr fontId="2"/>
  </si>
  <si>
    <t>(2020)</t>
    <phoneticPr fontId="2"/>
  </si>
  <si>
    <t>(2019)</t>
    <phoneticPr fontId="2"/>
  </si>
  <si>
    <t>(2018)</t>
    <phoneticPr fontId="2"/>
  </si>
  <si>
    <t>(2017)</t>
    <phoneticPr fontId="2"/>
  </si>
  <si>
    <t>(2016)</t>
    <phoneticPr fontId="2"/>
  </si>
  <si>
    <t>(2014)</t>
    <phoneticPr fontId="2"/>
  </si>
  <si>
    <t>(2013)</t>
    <phoneticPr fontId="2"/>
  </si>
  <si>
    <t>H42</t>
    <phoneticPr fontId="2"/>
  </si>
  <si>
    <t>H37</t>
    <phoneticPr fontId="2"/>
  </si>
  <si>
    <t>H32</t>
    <phoneticPr fontId="2"/>
  </si>
  <si>
    <t>H31</t>
    <phoneticPr fontId="2"/>
  </si>
  <si>
    <t>H30</t>
    <phoneticPr fontId="2"/>
  </si>
  <si>
    <t>H29</t>
    <phoneticPr fontId="2"/>
  </si>
  <si>
    <t>H28</t>
    <phoneticPr fontId="2"/>
  </si>
  <si>
    <t>H26</t>
    <phoneticPr fontId="2"/>
  </si>
  <si>
    <t>H25</t>
    <phoneticPr fontId="2"/>
  </si>
  <si>
    <t>(2030)</t>
    <phoneticPr fontId="2"/>
  </si>
  <si>
    <t>(2025)</t>
    <phoneticPr fontId="2"/>
  </si>
  <si>
    <t>(2020)</t>
    <phoneticPr fontId="2"/>
  </si>
  <si>
    <t>(2019)</t>
    <phoneticPr fontId="2"/>
  </si>
  <si>
    <t>(2018)</t>
    <phoneticPr fontId="2"/>
  </si>
  <si>
    <t>(2017)</t>
    <phoneticPr fontId="2"/>
  </si>
  <si>
    <t>(2016)</t>
    <phoneticPr fontId="2"/>
  </si>
  <si>
    <t>(2014)</t>
    <phoneticPr fontId="2"/>
  </si>
  <si>
    <t>(2013)</t>
    <phoneticPr fontId="2"/>
  </si>
  <si>
    <t>H42</t>
    <phoneticPr fontId="2"/>
  </si>
  <si>
    <t>H37</t>
    <phoneticPr fontId="2"/>
  </si>
  <si>
    <t>H32</t>
    <phoneticPr fontId="2"/>
  </si>
  <si>
    <t>H31</t>
    <phoneticPr fontId="2"/>
  </si>
  <si>
    <t>H30</t>
    <phoneticPr fontId="2"/>
  </si>
  <si>
    <t>H29</t>
    <phoneticPr fontId="2"/>
  </si>
  <si>
    <t>H28</t>
    <phoneticPr fontId="2"/>
  </si>
  <si>
    <t>H26</t>
    <phoneticPr fontId="2"/>
  </si>
  <si>
    <t>H25</t>
    <phoneticPr fontId="2"/>
  </si>
  <si>
    <t>浄化槽・
コミプラ</t>
    <rPh sb="0" eb="3">
      <t>ジョウカソウ</t>
    </rPh>
    <phoneticPr fontId="2"/>
  </si>
  <si>
    <t>農業集落排水
施設等</t>
    <rPh sb="7" eb="9">
      <t>シセツ</t>
    </rPh>
    <rPh sb="9" eb="10">
      <t>トウ</t>
    </rPh>
    <phoneticPr fontId="2"/>
  </si>
  <si>
    <t>下水道</t>
    <rPh sb="0" eb="3">
      <t>ゲスイドウ</t>
    </rPh>
    <phoneticPr fontId="27"/>
  </si>
  <si>
    <t>事業別</t>
    <rPh sb="0" eb="2">
      <t>ジギョウ</t>
    </rPh>
    <rPh sb="2" eb="3">
      <t>ベツ</t>
    </rPh>
    <phoneticPr fontId="2"/>
  </si>
  <si>
    <t>４　Ｄ：汚水処理人口普及率（％）</t>
    <phoneticPr fontId="2"/>
  </si>
  <si>
    <t>長野県計</t>
    <rPh sb="0" eb="3">
      <t>ナガノケン</t>
    </rPh>
    <rPh sb="3" eb="4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</si>
</sst>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_ "/>
    <numFmt numFmtId="177" formatCode="0.0%"/>
    <numFmt numFmtId="178" formatCode="#,##0.0"/>
    <numFmt numFmtId="179" formatCode="0.0_);[Red]\(0.0\)"/>
    <numFmt numFmtId="180" formatCode="0;0;"/>
    <numFmt numFmtId="181" formatCode="0.0"/>
    <numFmt numFmtId="182" formatCode="0_);[Red]\(0\)"/>
    <numFmt numFmtId="183" formatCode="0.000%"/>
    <numFmt numFmtId="184" formatCode="0.0_ ;[Red]\-0.0\ "/>
    <numFmt numFmtId="185" formatCode="#,##0.0;[Red]\-#,##0.0"/>
  </numFmts>
  <fonts count="31" x14ac:knownFonts="1">
    <font>
      <sz val="8"/>
      <name val="Meiryo UI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10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6"/>
      <name val="Meiryo UI"/>
      <family val="3"/>
      <charset val="128"/>
      <scheme val="minor"/>
    </font>
    <font>
      <sz val="12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sz val="7"/>
      <name val="ＭＳ 明朝"/>
      <family val="1"/>
      <charset val="128"/>
    </font>
    <font>
      <sz val="12"/>
      <color theme="1"/>
      <name val="ＭＳ 明朝"/>
      <family val="1"/>
      <charset val="128"/>
    </font>
    <font>
      <strike/>
      <sz val="14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color rgb="FFFF0000"/>
      <name val="Meiryo UI"/>
      <family val="3"/>
      <charset val="128"/>
      <scheme val="minor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name val="HG丸ｺﾞｼｯｸM-PRO"/>
      <family val="3"/>
      <charset val="128"/>
    </font>
    <font>
      <sz val="10"/>
      <color rgb="FFFF0000"/>
      <name val="Meiryo UI"/>
      <family val="3"/>
      <charset val="12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19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4" fillId="0" borderId="0"/>
    <xf numFmtId="9" fontId="2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1" fillId="0" borderId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6">
    <xf numFmtId="0" fontId="0" fillId="0" borderId="0" xfId="0">
      <alignment vertical="center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0" fillId="2" borderId="0" xfId="0" applyNumberFormat="1" applyFont="1" applyFill="1" applyAlignment="1">
      <alignment vertical="center"/>
    </xf>
    <xf numFmtId="0" fontId="0" fillId="2" borderId="0" xfId="0" applyNumberFormat="1" applyFont="1" applyFill="1">
      <alignment vertical="center"/>
    </xf>
    <xf numFmtId="0" fontId="0" fillId="0" borderId="4" xfId="0" applyNumberFormat="1" applyFont="1" applyBorder="1" applyAlignment="1">
      <alignment horizontal="center" vertical="center" shrinkToFit="1"/>
    </xf>
    <xf numFmtId="0" fontId="0" fillId="0" borderId="4" xfId="0" applyNumberFormat="1" applyFont="1" applyBorder="1" applyAlignment="1">
      <alignment horizontal="center" vertical="center" wrapText="1" shrinkToFit="1"/>
    </xf>
    <xf numFmtId="0" fontId="0" fillId="0" borderId="5" xfId="0" applyNumberFormat="1" applyFont="1" applyBorder="1" applyAlignment="1">
      <alignment horizontal="center" vertical="center" shrinkToFit="1"/>
    </xf>
    <xf numFmtId="0" fontId="0" fillId="0" borderId="6" xfId="0" applyNumberFormat="1" applyFont="1" applyBorder="1" applyAlignment="1">
      <alignment vertical="center"/>
    </xf>
    <xf numFmtId="0" fontId="0" fillId="2" borderId="0" xfId="0" applyNumberFormat="1" applyFont="1" applyFill="1" applyAlignment="1">
      <alignment horizontal="left" vertical="center"/>
    </xf>
    <xf numFmtId="180" fontId="0" fillId="2" borderId="0" xfId="0" quotePrefix="1" applyNumberFormat="1" applyFont="1" applyFill="1" applyAlignment="1">
      <alignment horizontal="left" vertical="center"/>
    </xf>
    <xf numFmtId="181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Alignment="1">
      <alignment vertical="center"/>
    </xf>
    <xf numFmtId="176" fontId="0" fillId="0" borderId="0" xfId="0" applyNumberFormat="1" applyFont="1" applyAlignment="1">
      <alignment vertical="center"/>
    </xf>
    <xf numFmtId="181" fontId="0" fillId="0" borderId="0" xfId="0" applyNumberFormat="1" applyFont="1" applyBorder="1">
      <alignment vertical="center"/>
    </xf>
    <xf numFmtId="178" fontId="0" fillId="2" borderId="0" xfId="0" applyNumberFormat="1" applyFont="1" applyFill="1">
      <alignment vertical="center"/>
    </xf>
    <xf numFmtId="0" fontId="0" fillId="0" borderId="0" xfId="0" quotePrefix="1" applyNumberFormat="1" applyFont="1" applyAlignment="1">
      <alignment horizontal="right"/>
    </xf>
    <xf numFmtId="0" fontId="0" fillId="0" borderId="0" xfId="0" applyFont="1" applyAlignment="1"/>
    <xf numFmtId="182" fontId="6" fillId="2" borderId="11" xfId="0" applyNumberFormat="1" applyFont="1" applyFill="1" applyBorder="1" applyAlignment="1">
      <alignment vertical="center"/>
    </xf>
    <xf numFmtId="182" fontId="6" fillId="0" borderId="11" xfId="0" applyNumberFormat="1" applyFont="1" applyFill="1" applyBorder="1" applyAlignment="1">
      <alignment vertical="center"/>
    </xf>
    <xf numFmtId="179" fontId="6" fillId="2" borderId="11" xfId="0" applyNumberFormat="1" applyFont="1" applyFill="1" applyBorder="1" applyAlignment="1">
      <alignment vertical="center"/>
    </xf>
    <xf numFmtId="179" fontId="6" fillId="0" borderId="11" xfId="0" applyNumberFormat="1" applyFont="1" applyFill="1" applyBorder="1" applyAlignment="1">
      <alignment vertical="center"/>
    </xf>
    <xf numFmtId="182" fontId="6" fillId="2" borderId="12" xfId="0" applyNumberFormat="1" applyFont="1" applyFill="1" applyBorder="1" applyAlignment="1">
      <alignment vertical="center"/>
    </xf>
    <xf numFmtId="182" fontId="6" fillId="0" borderId="12" xfId="0" applyNumberFormat="1" applyFont="1" applyFill="1" applyBorder="1" applyAlignment="1">
      <alignment vertical="center"/>
    </xf>
    <xf numFmtId="0" fontId="0" fillId="2" borderId="0" xfId="0" applyNumberFormat="1" applyFont="1" applyFill="1" applyAlignment="1">
      <alignment vertical="center" wrapText="1"/>
    </xf>
    <xf numFmtId="0" fontId="0" fillId="4" borderId="0" xfId="0" applyNumberFormat="1" applyFont="1" applyFill="1" applyBorder="1">
      <alignment vertical="center"/>
    </xf>
    <xf numFmtId="179" fontId="0" fillId="0" borderId="13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vertical="center"/>
    </xf>
    <xf numFmtId="0" fontId="0" fillId="0" borderId="15" xfId="0" applyNumberFormat="1" applyFont="1" applyBorder="1" applyAlignment="1">
      <alignment vertical="center"/>
    </xf>
    <xf numFmtId="179" fontId="0" fillId="0" borderId="16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179" fontId="0" fillId="0" borderId="7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vertical="center"/>
    </xf>
    <xf numFmtId="179" fontId="0" fillId="0" borderId="20" xfId="0" applyNumberFormat="1" applyFont="1" applyBorder="1" applyAlignment="1">
      <alignment vertical="center"/>
    </xf>
    <xf numFmtId="179" fontId="0" fillId="5" borderId="16" xfId="0" applyNumberFormat="1" applyFont="1" applyFill="1" applyBorder="1" applyAlignment="1">
      <alignment vertical="center"/>
    </xf>
    <xf numFmtId="179" fontId="0" fillId="5" borderId="7" xfId="0" applyNumberFormat="1" applyFont="1" applyFill="1" applyBorder="1" applyAlignment="1">
      <alignment vertical="center"/>
    </xf>
    <xf numFmtId="0" fontId="0" fillId="0" borderId="22" xfId="0" applyNumberFormat="1" applyFont="1" applyBorder="1" applyAlignment="1">
      <alignment horizontal="center" vertical="center" shrinkToFit="1"/>
    </xf>
    <xf numFmtId="179" fontId="0" fillId="0" borderId="23" xfId="0" applyNumberFormat="1" applyFont="1" applyBorder="1" applyAlignment="1">
      <alignment vertical="center"/>
    </xf>
    <xf numFmtId="179" fontId="0" fillId="0" borderId="24" xfId="0" applyNumberFormat="1" applyFont="1" applyBorder="1" applyAlignment="1">
      <alignment vertical="center"/>
    </xf>
    <xf numFmtId="179" fontId="0" fillId="0" borderId="25" xfId="0" applyNumberFormat="1" applyFont="1" applyBorder="1" applyAlignment="1">
      <alignment vertical="center"/>
    </xf>
    <xf numFmtId="0" fontId="0" fillId="2" borderId="0" xfId="0" applyNumberFormat="1" applyFont="1" applyFill="1" applyAlignment="1">
      <alignment horizontal="left" vertical="top" wrapText="1"/>
    </xf>
    <xf numFmtId="0" fontId="8" fillId="2" borderId="0" xfId="0" applyNumberFormat="1" applyFont="1" applyFill="1">
      <alignment vertical="center"/>
    </xf>
    <xf numFmtId="0" fontId="0" fillId="0" borderId="0" xfId="0" applyFont="1">
      <alignment vertical="center"/>
    </xf>
    <xf numFmtId="0" fontId="0" fillId="3" borderId="0" xfId="0" applyNumberFormat="1" applyFont="1" applyFill="1" applyBorder="1">
      <alignment vertical="center"/>
    </xf>
    <xf numFmtId="177" fontId="10" fillId="3" borderId="0" xfId="3" applyNumberFormat="1" applyFont="1" applyFill="1" applyBorder="1" applyProtection="1"/>
    <xf numFmtId="183" fontId="10" fillId="3" borderId="0" xfId="3" applyNumberFormat="1" applyFont="1" applyFill="1" applyBorder="1" applyProtection="1"/>
    <xf numFmtId="177" fontId="10" fillId="3" borderId="0" xfId="3" applyNumberFormat="1" applyFont="1" applyFill="1" applyBorder="1" applyAlignment="1" applyProtection="1">
      <alignment horizontal="right"/>
    </xf>
    <xf numFmtId="0" fontId="11" fillId="0" borderId="0" xfId="0" applyNumberFormat="1" applyFont="1" applyAlignment="1">
      <alignment horizontal="left" vertical="top"/>
    </xf>
    <xf numFmtId="179" fontId="0" fillId="0" borderId="52" xfId="0" applyNumberFormat="1" applyFont="1" applyBorder="1" applyAlignment="1">
      <alignment vertical="center"/>
    </xf>
    <xf numFmtId="179" fontId="0" fillId="0" borderId="53" xfId="0" applyNumberFormat="1" applyFont="1" applyBorder="1" applyAlignment="1">
      <alignment vertical="center"/>
    </xf>
    <xf numFmtId="179" fontId="0" fillId="0" borderId="13" xfId="6" applyNumberFormat="1" applyFont="1" applyBorder="1" applyAlignment="1">
      <alignment horizontal="right" vertical="center"/>
    </xf>
    <xf numFmtId="0" fontId="6" fillId="0" borderId="59" xfId="0" applyFont="1" applyBorder="1" applyAlignment="1">
      <alignment vertical="center" shrinkToFit="1"/>
    </xf>
    <xf numFmtId="0" fontId="6" fillId="0" borderId="60" xfId="0" applyFont="1" applyBorder="1" applyAlignment="1">
      <alignment vertical="center" shrinkToFit="1"/>
    </xf>
    <xf numFmtId="0" fontId="6" fillId="0" borderId="62" xfId="0" applyFont="1" applyBorder="1" applyAlignment="1">
      <alignment vertical="center" shrinkToFit="1"/>
    </xf>
    <xf numFmtId="0" fontId="6" fillId="0" borderId="63" xfId="0" applyFont="1" applyBorder="1" applyAlignment="1">
      <alignment vertical="center" shrinkToFit="1"/>
    </xf>
    <xf numFmtId="176" fontId="6" fillId="0" borderId="64" xfId="0" applyNumberFormat="1" applyFont="1" applyBorder="1" applyAlignment="1">
      <alignment horizontal="center" vertical="center"/>
    </xf>
    <xf numFmtId="182" fontId="6" fillId="2" borderId="61" xfId="0" applyNumberFormat="1" applyFont="1" applyFill="1" applyBorder="1" applyAlignment="1">
      <alignment vertical="center"/>
    </xf>
    <xf numFmtId="182" fontId="6" fillId="0" borderId="61" xfId="0" applyNumberFormat="1" applyFont="1" applyFill="1" applyBorder="1" applyAlignment="1">
      <alignment vertical="center"/>
    </xf>
    <xf numFmtId="0" fontId="0" fillId="0" borderId="59" xfId="0" applyFont="1" applyBorder="1" applyAlignment="1">
      <alignment vertical="center" shrinkToFit="1"/>
    </xf>
    <xf numFmtId="179" fontId="0" fillId="2" borderId="11" xfId="0" applyNumberFormat="1" applyFont="1" applyFill="1" applyBorder="1" applyAlignment="1">
      <alignment vertical="center"/>
    </xf>
    <xf numFmtId="179" fontId="0" fillId="0" borderId="11" xfId="0" applyNumberFormat="1" applyFont="1" applyFill="1" applyBorder="1" applyAlignment="1">
      <alignment vertical="center"/>
    </xf>
    <xf numFmtId="0" fontId="0" fillId="2" borderId="0" xfId="0" applyNumberFormat="1" applyFont="1" applyFill="1" applyAlignment="1">
      <alignment horizontal="left" vertical="top" wrapText="1"/>
    </xf>
    <xf numFmtId="0" fontId="0" fillId="2" borderId="51" xfId="0" applyNumberFormat="1" applyFont="1" applyFill="1" applyBorder="1" applyAlignment="1">
      <alignment horizontal="center" vertical="center" shrinkToFit="1"/>
    </xf>
    <xf numFmtId="179" fontId="0" fillId="0" borderId="65" xfId="0" applyNumberFormat="1" applyFont="1" applyBorder="1" applyAlignment="1">
      <alignment vertical="center"/>
    </xf>
    <xf numFmtId="179" fontId="0" fillId="0" borderId="66" xfId="0" applyNumberFormat="1" applyFont="1" applyBorder="1" applyAlignment="1">
      <alignment vertical="center"/>
    </xf>
    <xf numFmtId="0" fontId="0" fillId="2" borderId="68" xfId="0" applyNumberFormat="1" applyFont="1" applyFill="1" applyBorder="1" applyAlignment="1">
      <alignment horizontal="center" vertical="center" shrinkToFit="1"/>
    </xf>
    <xf numFmtId="179" fontId="0" fillId="0" borderId="58" xfId="0" applyNumberFormat="1" applyFont="1" applyBorder="1" applyAlignment="1">
      <alignment vertical="center"/>
    </xf>
    <xf numFmtId="0" fontId="0" fillId="0" borderId="66" xfId="0" applyNumberFormat="1" applyFont="1" applyBorder="1" applyAlignment="1">
      <alignment vertical="center"/>
    </xf>
    <xf numFmtId="179" fontId="0" fillId="0" borderId="50" xfId="0" applyNumberFormat="1" applyFont="1" applyBorder="1" applyAlignment="1">
      <alignment vertical="center"/>
    </xf>
    <xf numFmtId="179" fontId="0" fillId="0" borderId="71" xfId="0" applyNumberFormat="1" applyFont="1" applyBorder="1" applyAlignment="1">
      <alignment vertical="center"/>
    </xf>
    <xf numFmtId="179" fontId="0" fillId="0" borderId="49" xfId="0" applyNumberFormat="1" applyFont="1" applyBorder="1" applyAlignment="1">
      <alignment vertical="center"/>
    </xf>
    <xf numFmtId="0" fontId="0" fillId="0" borderId="67" xfId="0" applyNumberFormat="1" applyFont="1" applyBorder="1" applyAlignment="1">
      <alignment vertical="center"/>
    </xf>
    <xf numFmtId="0" fontId="0" fillId="0" borderId="38" xfId="0" applyNumberFormat="1" applyFont="1" applyBorder="1" applyAlignment="1">
      <alignment vertical="center"/>
    </xf>
    <xf numFmtId="179" fontId="0" fillId="0" borderId="72" xfId="0" applyNumberFormat="1" applyFont="1" applyBorder="1" applyAlignment="1">
      <alignment vertical="center"/>
    </xf>
    <xf numFmtId="0" fontId="0" fillId="0" borderId="28" xfId="0" applyNumberFormat="1" applyFont="1" applyBorder="1" applyAlignment="1">
      <alignment vertical="center"/>
    </xf>
    <xf numFmtId="179" fontId="0" fillId="0" borderId="73" xfId="0" applyNumberFormat="1" applyFont="1" applyBorder="1" applyAlignment="1">
      <alignment vertical="center"/>
    </xf>
    <xf numFmtId="179" fontId="0" fillId="0" borderId="74" xfId="0" applyNumberFormat="1" applyFont="1" applyBorder="1" applyAlignment="1">
      <alignment vertical="center"/>
    </xf>
    <xf numFmtId="0" fontId="0" fillId="0" borderId="75" xfId="0" applyNumberFormat="1" applyFont="1" applyBorder="1" applyAlignment="1">
      <alignment horizontal="center" vertical="center" shrinkToFit="1"/>
    </xf>
    <xf numFmtId="0" fontId="0" fillId="0" borderId="76" xfId="0" applyNumberFormat="1" applyFont="1" applyBorder="1" applyAlignment="1">
      <alignment horizontal="center" vertical="center" shrinkToFit="1"/>
    </xf>
    <xf numFmtId="0" fontId="0" fillId="0" borderId="78" xfId="0" applyNumberFormat="1" applyFont="1" applyBorder="1" applyAlignment="1">
      <alignment horizontal="center" vertical="center" shrinkToFit="1"/>
    </xf>
    <xf numFmtId="184" fontId="0" fillId="0" borderId="69" xfId="0" applyNumberFormat="1" applyFont="1" applyBorder="1" applyAlignment="1">
      <alignment vertical="center"/>
    </xf>
    <xf numFmtId="184" fontId="0" fillId="0" borderId="57" xfId="0" applyNumberFormat="1" applyFont="1" applyBorder="1" applyAlignment="1">
      <alignment vertical="center"/>
    </xf>
    <xf numFmtId="184" fontId="0" fillId="0" borderId="58" xfId="0" applyNumberFormat="1" applyFont="1" applyBorder="1" applyAlignment="1">
      <alignment vertical="center"/>
    </xf>
    <xf numFmtId="0" fontId="0" fillId="0" borderId="65" xfId="0" applyNumberFormat="1" applyFont="1" applyBorder="1" applyAlignment="1">
      <alignment vertical="center"/>
    </xf>
    <xf numFmtId="0" fontId="0" fillId="0" borderId="81" xfId="0" applyNumberFormat="1" applyFont="1" applyBorder="1" applyAlignment="1">
      <alignment horizontal="center" vertical="center" shrinkToFit="1"/>
    </xf>
    <xf numFmtId="184" fontId="0" fillId="6" borderId="69" xfId="0" applyNumberFormat="1" applyFont="1" applyFill="1" applyBorder="1" applyAlignment="1">
      <alignment vertical="center"/>
    </xf>
    <xf numFmtId="184" fontId="0" fillId="6" borderId="57" xfId="0" applyNumberFormat="1" applyFont="1" applyFill="1" applyBorder="1" applyAlignment="1">
      <alignment vertical="center"/>
    </xf>
    <xf numFmtId="184" fontId="0" fillId="6" borderId="58" xfId="0" applyNumberFormat="1" applyFont="1" applyFill="1" applyBorder="1" applyAlignment="1">
      <alignment vertical="center"/>
    </xf>
    <xf numFmtId="0" fontId="0" fillId="6" borderId="38" xfId="0" applyNumberFormat="1" applyFont="1" applyFill="1" applyBorder="1" applyAlignment="1">
      <alignment vertical="center"/>
    </xf>
    <xf numFmtId="0" fontId="0" fillId="6" borderId="66" xfId="0" applyNumberFormat="1" applyFont="1" applyFill="1" applyBorder="1" applyAlignment="1">
      <alignment vertical="center"/>
    </xf>
    <xf numFmtId="0" fontId="0" fillId="6" borderId="70" xfId="0" applyNumberFormat="1" applyFont="1" applyFill="1" applyBorder="1" applyAlignment="1">
      <alignment vertical="center"/>
    </xf>
    <xf numFmtId="0" fontId="0" fillId="6" borderId="15" xfId="0" applyNumberFormat="1" applyFont="1" applyFill="1" applyBorder="1" applyAlignment="1">
      <alignment vertical="center"/>
    </xf>
    <xf numFmtId="0" fontId="0" fillId="6" borderId="6" xfId="0" applyNumberFormat="1" applyFont="1" applyFill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16" fillId="0" borderId="0" xfId="3" applyFont="1" applyFill="1"/>
    <xf numFmtId="0" fontId="16" fillId="0" borderId="0" xfId="3" applyFont="1" applyFill="1" applyAlignment="1">
      <alignment horizontal="left"/>
    </xf>
    <xf numFmtId="0" fontId="16" fillId="0" borderId="0" xfId="3" applyFont="1" applyFill="1" applyAlignment="1">
      <alignment horizontal="center"/>
    </xf>
    <xf numFmtId="183" fontId="16" fillId="0" borderId="82" xfId="7" applyNumberFormat="1" applyFont="1" applyFill="1" applyBorder="1" applyAlignment="1"/>
    <xf numFmtId="37" fontId="16" fillId="0" borderId="82" xfId="8" applyNumberFormat="1" applyFont="1" applyFill="1" applyBorder="1"/>
    <xf numFmtId="0" fontId="16" fillId="0" borderId="82" xfId="8" applyFont="1" applyFill="1" applyBorder="1"/>
    <xf numFmtId="38" fontId="16" fillId="0" borderId="82" xfId="9" applyFont="1" applyFill="1" applyBorder="1" applyAlignment="1"/>
    <xf numFmtId="0" fontId="16" fillId="0" borderId="0" xfId="8" applyFont="1" applyFill="1"/>
    <xf numFmtId="0" fontId="16" fillId="0" borderId="0" xfId="8" applyFont="1" applyFill="1" applyAlignment="1">
      <alignment horizontal="center"/>
    </xf>
    <xf numFmtId="37" fontId="16" fillId="0" borderId="0" xfId="8" applyNumberFormat="1" applyFont="1" applyFill="1"/>
    <xf numFmtId="0" fontId="16" fillId="0" borderId="82" xfId="7" applyNumberFormat="1" applyFont="1" applyFill="1" applyBorder="1" applyAlignment="1"/>
    <xf numFmtId="37" fontId="16" fillId="0" borderId="0" xfId="3" applyNumberFormat="1" applyFont="1" applyFill="1"/>
    <xf numFmtId="183" fontId="16" fillId="0" borderId="86" xfId="3" applyNumberFormat="1" applyFont="1" applyFill="1" applyBorder="1" applyAlignment="1" applyProtection="1">
      <alignment vertical="center"/>
    </xf>
    <xf numFmtId="183" fontId="16" fillId="0" borderId="48" xfId="3" applyNumberFormat="1" applyFont="1" applyFill="1" applyBorder="1" applyAlignment="1" applyProtection="1">
      <alignment vertical="center"/>
    </xf>
    <xf numFmtId="37" fontId="16" fillId="0" borderId="82" xfId="3" applyNumberFormat="1" applyFont="1" applyFill="1" applyBorder="1" applyAlignment="1" applyProtection="1">
      <alignment vertical="center"/>
    </xf>
    <xf numFmtId="183" fontId="16" fillId="0" borderId="86" xfId="7" applyNumberFormat="1" applyFont="1" applyFill="1" applyBorder="1" applyAlignment="1">
      <alignment vertical="center"/>
    </xf>
    <xf numFmtId="0" fontId="16" fillId="0" borderId="82" xfId="3" applyNumberFormat="1" applyFont="1" applyFill="1" applyBorder="1" applyAlignment="1" applyProtection="1">
      <alignment horizontal="center" vertical="center"/>
    </xf>
    <xf numFmtId="37" fontId="16" fillId="0" borderId="82" xfId="3" applyNumberFormat="1" applyFont="1" applyFill="1" applyBorder="1" applyAlignment="1" applyProtection="1">
      <alignment horizontal="center" vertical="center"/>
    </xf>
    <xf numFmtId="38" fontId="16" fillId="0" borderId="82" xfId="3" applyNumberFormat="1" applyFont="1" applyFill="1" applyBorder="1" applyAlignment="1" applyProtection="1">
      <alignment horizontal="center" vertical="center"/>
    </xf>
    <xf numFmtId="37" fontId="16" fillId="0" borderId="47" xfId="3" applyNumberFormat="1" applyFont="1" applyFill="1" applyBorder="1" applyAlignment="1" applyProtection="1">
      <alignment horizontal="center" vertical="center"/>
    </xf>
    <xf numFmtId="183" fontId="16" fillId="7" borderId="86" xfId="3" applyNumberFormat="1" applyFont="1" applyFill="1" applyBorder="1" applyAlignment="1" applyProtection="1">
      <alignment vertical="center"/>
    </xf>
    <xf numFmtId="183" fontId="16" fillId="7" borderId="48" xfId="3" applyNumberFormat="1" applyFont="1" applyFill="1" applyBorder="1" applyAlignment="1" applyProtection="1">
      <alignment vertical="center"/>
    </xf>
    <xf numFmtId="37" fontId="16" fillId="7" borderId="82" xfId="3" applyNumberFormat="1" applyFont="1" applyFill="1" applyBorder="1" applyAlignment="1" applyProtection="1">
      <alignment vertical="center"/>
    </xf>
    <xf numFmtId="183" fontId="16" fillId="7" borderId="86" xfId="7" applyNumberFormat="1" applyFont="1" applyFill="1" applyBorder="1" applyAlignment="1">
      <alignment vertical="center"/>
    </xf>
    <xf numFmtId="0" fontId="16" fillId="7" borderId="47" xfId="3" applyFont="1" applyFill="1" applyBorder="1" applyAlignment="1">
      <alignment horizontal="center" vertical="center"/>
    </xf>
    <xf numFmtId="37" fontId="4" fillId="0" borderId="84" xfId="3" applyNumberFormat="1" applyFont="1" applyFill="1" applyBorder="1" applyAlignment="1" applyProtection="1">
      <alignment horizontal="right" vertical="center"/>
    </xf>
    <xf numFmtId="37" fontId="4" fillId="0" borderId="82" xfId="3" applyNumberFormat="1" applyFont="1" applyFill="1" applyBorder="1" applyAlignment="1" applyProtection="1">
      <alignment horizontal="right" vertical="center"/>
    </xf>
    <xf numFmtId="37" fontId="4" fillId="0" borderId="46" xfId="3" applyNumberFormat="1" applyFont="1" applyFill="1" applyBorder="1" applyAlignment="1" applyProtection="1">
      <alignment horizontal="right" vertical="center"/>
    </xf>
    <xf numFmtId="37" fontId="16" fillId="7" borderId="87" xfId="3" applyNumberFormat="1" applyFont="1" applyFill="1" applyBorder="1" applyAlignment="1">
      <alignment vertical="center"/>
    </xf>
    <xf numFmtId="37" fontId="16" fillId="7" borderId="82" xfId="3" applyNumberFormat="1" applyFont="1" applyFill="1" applyBorder="1" applyAlignment="1">
      <alignment vertical="center"/>
    </xf>
    <xf numFmtId="37" fontId="16" fillId="7" borderId="47" xfId="3" applyNumberFormat="1" applyFont="1" applyFill="1" applyBorder="1" applyAlignment="1">
      <alignment vertical="center"/>
    </xf>
    <xf numFmtId="0" fontId="16" fillId="0" borderId="82" xfId="3" applyFont="1" applyFill="1" applyBorder="1" applyAlignment="1" applyProtection="1">
      <alignment horizontal="center" vertical="center"/>
    </xf>
    <xf numFmtId="0" fontId="16" fillId="7" borderId="85" xfId="3" applyFont="1" applyFill="1" applyBorder="1" applyAlignment="1">
      <alignment vertical="center"/>
    </xf>
    <xf numFmtId="37" fontId="16" fillId="0" borderId="47" xfId="3" applyNumberFormat="1" applyFont="1" applyFill="1" applyBorder="1" applyAlignment="1" applyProtection="1">
      <alignment horizontal="right" vertical="center"/>
    </xf>
    <xf numFmtId="37" fontId="16" fillId="0" borderId="82" xfId="3" applyNumberFormat="1" applyFont="1" applyFill="1" applyBorder="1" applyAlignment="1" applyProtection="1">
      <alignment horizontal="right" vertical="center"/>
    </xf>
    <xf numFmtId="38" fontId="10" fillId="8" borderId="83" xfId="10" applyFont="1" applyFill="1" applyBorder="1" applyAlignment="1" applyProtection="1">
      <alignment horizontal="right" vertical="center"/>
    </xf>
    <xf numFmtId="37" fontId="16" fillId="0" borderId="85" xfId="3" applyNumberFormat="1" applyFont="1" applyFill="1" applyBorder="1" applyAlignment="1">
      <alignment horizontal="right" vertical="center"/>
    </xf>
    <xf numFmtId="37" fontId="16" fillId="0" borderId="87" xfId="3" applyNumberFormat="1" applyFont="1" applyFill="1" applyBorder="1" applyAlignment="1" applyProtection="1">
      <alignment horizontal="right" vertical="center"/>
    </xf>
    <xf numFmtId="0" fontId="16" fillId="9" borderId="0" xfId="3" applyFont="1" applyFill="1" applyBorder="1" applyAlignment="1" applyProtection="1">
      <alignment horizontal="center"/>
    </xf>
    <xf numFmtId="0" fontId="16" fillId="9" borderId="34" xfId="3" applyFont="1" applyFill="1" applyBorder="1" applyAlignment="1" applyProtection="1">
      <alignment horizontal="center"/>
    </xf>
    <xf numFmtId="0" fontId="16" fillId="9" borderId="40" xfId="3" applyFont="1" applyFill="1" applyBorder="1" applyAlignment="1" applyProtection="1">
      <alignment horizontal="center"/>
    </xf>
    <xf numFmtId="0" fontId="16" fillId="9" borderId="36" xfId="3" applyFont="1" applyFill="1" applyBorder="1" applyAlignment="1" applyProtection="1">
      <alignment horizontal="center"/>
    </xf>
    <xf numFmtId="0" fontId="16" fillId="9" borderId="35" xfId="3" applyFont="1" applyFill="1" applyBorder="1" applyAlignment="1" applyProtection="1">
      <alignment horizontal="center"/>
    </xf>
    <xf numFmtId="0" fontId="16" fillId="9" borderId="39" xfId="3" applyFont="1" applyFill="1" applyBorder="1" applyAlignment="1" applyProtection="1">
      <alignment horizontal="center"/>
    </xf>
    <xf numFmtId="0" fontId="16" fillId="9" borderId="56" xfId="3" applyFont="1" applyFill="1" applyBorder="1" applyAlignment="1" applyProtection="1">
      <alignment horizontal="center"/>
    </xf>
    <xf numFmtId="0" fontId="16" fillId="9" borderId="37" xfId="3" applyFont="1" applyFill="1" applyBorder="1" applyAlignment="1" applyProtection="1">
      <alignment horizontal="center"/>
    </xf>
    <xf numFmtId="0" fontId="16" fillId="9" borderId="90" xfId="3" applyFont="1" applyFill="1" applyBorder="1" applyAlignment="1" applyProtection="1">
      <alignment horizontal="center"/>
    </xf>
    <xf numFmtId="0" fontId="16" fillId="9" borderId="0" xfId="3" applyFont="1" applyFill="1"/>
    <xf numFmtId="38" fontId="16" fillId="9" borderId="82" xfId="9" applyFont="1" applyFill="1" applyBorder="1" applyAlignment="1">
      <alignment vertical="center"/>
    </xf>
    <xf numFmtId="38" fontId="16" fillId="9" borderId="82" xfId="9" applyFont="1" applyFill="1" applyBorder="1" applyAlignment="1"/>
    <xf numFmtId="0" fontId="16" fillId="9" borderId="90" xfId="3" applyFont="1" applyFill="1" applyBorder="1"/>
    <xf numFmtId="0" fontId="16" fillId="9" borderId="36" xfId="3" applyFont="1" applyFill="1" applyBorder="1" applyAlignment="1" applyProtection="1">
      <alignment horizontal="left"/>
    </xf>
    <xf numFmtId="0" fontId="16" fillId="0" borderId="56" xfId="3" applyFont="1" applyFill="1" applyBorder="1" applyAlignment="1" applyProtection="1">
      <alignment horizontal="center"/>
    </xf>
    <xf numFmtId="0" fontId="16" fillId="0" borderId="34" xfId="3" applyFont="1" applyFill="1" applyBorder="1" applyAlignment="1" applyProtection="1">
      <alignment horizontal="center"/>
    </xf>
    <xf numFmtId="0" fontId="16" fillId="0" borderId="36" xfId="3" applyFont="1" applyFill="1" applyBorder="1" applyAlignment="1" applyProtection="1">
      <alignment horizontal="center"/>
    </xf>
    <xf numFmtId="0" fontId="16" fillId="0" borderId="35" xfId="3" applyFont="1" applyFill="1" applyBorder="1" applyAlignment="1" applyProtection="1">
      <alignment horizontal="center"/>
    </xf>
    <xf numFmtId="0" fontId="16" fillId="0" borderId="39" xfId="3" applyFont="1" applyFill="1" applyBorder="1" applyAlignment="1" applyProtection="1">
      <alignment horizontal="center"/>
    </xf>
    <xf numFmtId="0" fontId="16" fillId="0" borderId="0" xfId="3" applyFont="1" applyFill="1" applyBorder="1" applyAlignment="1" applyProtection="1">
      <alignment horizontal="center"/>
    </xf>
    <xf numFmtId="0" fontId="16" fillId="0" borderId="37" xfId="3" applyFont="1" applyFill="1" applyBorder="1" applyAlignment="1" applyProtection="1">
      <alignment horizontal="center"/>
    </xf>
    <xf numFmtId="0" fontId="16" fillId="0" borderId="40" xfId="3" applyFont="1" applyFill="1" applyBorder="1" applyAlignment="1" applyProtection="1">
      <alignment horizontal="center"/>
    </xf>
    <xf numFmtId="0" fontId="16" fillId="0" borderId="90" xfId="3" applyFont="1" applyFill="1" applyBorder="1" applyAlignment="1" applyProtection="1">
      <alignment horizontal="center"/>
    </xf>
    <xf numFmtId="0" fontId="16" fillId="0" borderId="93" xfId="3" applyFont="1" applyFill="1" applyBorder="1" applyAlignment="1">
      <alignment vertical="center"/>
    </xf>
    <xf numFmtId="0" fontId="16" fillId="0" borderId="43" xfId="3" applyFont="1" applyFill="1" applyBorder="1" applyAlignment="1" applyProtection="1">
      <alignment horizontal="center" vertical="center"/>
    </xf>
    <xf numFmtId="0" fontId="16" fillId="0" borderId="45" xfId="3" applyFont="1" applyFill="1" applyBorder="1" applyAlignment="1" applyProtection="1">
      <alignment horizontal="center" vertical="center"/>
    </xf>
    <xf numFmtId="0" fontId="16" fillId="0" borderId="44" xfId="3" applyFont="1" applyFill="1" applyBorder="1" applyAlignment="1" applyProtection="1">
      <alignment horizontal="center" vertical="center"/>
    </xf>
    <xf numFmtId="0" fontId="16" fillId="0" borderId="42" xfId="3" applyFont="1" applyFill="1" applyBorder="1" applyAlignment="1" applyProtection="1">
      <alignment horizontal="center" vertical="center"/>
    </xf>
    <xf numFmtId="0" fontId="16" fillId="0" borderId="41" xfId="3" applyFont="1" applyFill="1" applyBorder="1" applyAlignment="1" applyProtection="1">
      <alignment horizontal="center" vertical="center"/>
    </xf>
    <xf numFmtId="0" fontId="16" fillId="0" borderId="43" xfId="3" applyFont="1" applyFill="1" applyBorder="1" applyAlignment="1" applyProtection="1">
      <alignment horizontal="right" vertical="center"/>
    </xf>
    <xf numFmtId="0" fontId="16" fillId="0" borderId="42" xfId="3" applyFont="1" applyFill="1" applyBorder="1" applyAlignment="1" applyProtection="1">
      <alignment horizontal="right" vertical="center"/>
    </xf>
    <xf numFmtId="0" fontId="16" fillId="0" borderId="41" xfId="3" applyFont="1" applyFill="1" applyBorder="1" applyAlignment="1" applyProtection="1">
      <alignment horizontal="right" vertical="center"/>
    </xf>
    <xf numFmtId="0" fontId="16" fillId="0" borderId="0" xfId="3" applyFont="1" applyFill="1" applyAlignment="1">
      <alignment horizontal="center" vertical="center"/>
    </xf>
    <xf numFmtId="0" fontId="14" fillId="0" borderId="35" xfId="3" applyFont="1" applyFill="1" applyBorder="1" applyAlignment="1" applyProtection="1">
      <alignment horizontal="center"/>
    </xf>
    <xf numFmtId="0" fontId="14" fillId="0" borderId="39" xfId="3" applyFont="1" applyFill="1" applyBorder="1" applyAlignment="1" applyProtection="1">
      <alignment horizontal="center" shrinkToFit="1"/>
    </xf>
    <xf numFmtId="0" fontId="16" fillId="0" borderId="90" xfId="3" applyFont="1" applyFill="1" applyBorder="1" applyAlignment="1">
      <alignment horizontal="center" vertical="center"/>
    </xf>
    <xf numFmtId="0" fontId="16" fillId="0" borderId="36" xfId="3" applyFont="1" applyFill="1" applyBorder="1" applyAlignment="1" applyProtection="1">
      <alignment horizontal="center" vertical="center"/>
    </xf>
    <xf numFmtId="0" fontId="16" fillId="0" borderId="39" xfId="3" applyFont="1" applyFill="1" applyBorder="1" applyAlignment="1" applyProtection="1">
      <alignment horizontal="center" vertical="center"/>
    </xf>
    <xf numFmtId="0" fontId="16" fillId="0" borderId="37" xfId="3" applyFont="1" applyFill="1" applyBorder="1" applyAlignment="1" applyProtection="1">
      <alignment horizontal="center" vertical="center"/>
    </xf>
    <xf numFmtId="0" fontId="16" fillId="0" borderId="35" xfId="3" applyFont="1" applyFill="1" applyBorder="1" applyAlignment="1" applyProtection="1">
      <alignment horizontal="center" vertical="center"/>
    </xf>
    <xf numFmtId="0" fontId="14" fillId="0" borderId="35" xfId="3" applyFont="1" applyFill="1" applyBorder="1" applyAlignment="1" applyProtection="1">
      <alignment horizontal="center" vertical="center"/>
    </xf>
    <xf numFmtId="0" fontId="14" fillId="0" borderId="34" xfId="3" applyFont="1" applyFill="1" applyBorder="1" applyAlignment="1" applyProtection="1">
      <alignment horizontal="center" vertical="center"/>
    </xf>
    <xf numFmtId="0" fontId="16" fillId="0" borderId="34" xfId="3" applyFont="1" applyFill="1" applyBorder="1" applyAlignment="1" applyProtection="1">
      <alignment horizontal="center" vertical="center"/>
    </xf>
    <xf numFmtId="0" fontId="16" fillId="0" borderId="56" xfId="3" applyFont="1" applyFill="1" applyBorder="1" applyAlignment="1" applyProtection="1">
      <alignment horizontal="center" wrapText="1"/>
    </xf>
    <xf numFmtId="0" fontId="16" fillId="0" borderId="34" xfId="3" applyFont="1" applyFill="1" applyBorder="1" applyAlignment="1" applyProtection="1">
      <alignment horizontal="center" wrapText="1"/>
    </xf>
    <xf numFmtId="0" fontId="16" fillId="0" borderId="37" xfId="3" applyFont="1" applyFill="1" applyBorder="1" applyAlignment="1" applyProtection="1">
      <alignment horizontal="center" wrapText="1"/>
    </xf>
    <xf numFmtId="0" fontId="16" fillId="0" borderId="0" xfId="3" applyFont="1" applyFill="1" applyBorder="1" applyAlignment="1" applyProtection="1">
      <alignment horizontal="center" wrapText="1"/>
    </xf>
    <xf numFmtId="0" fontId="14" fillId="0" borderId="35" xfId="3" applyFont="1" applyFill="1" applyBorder="1" applyAlignment="1" applyProtection="1">
      <alignment horizontal="center" wrapText="1"/>
    </xf>
    <xf numFmtId="0" fontId="14" fillId="0" borderId="39" xfId="3" applyFont="1" applyFill="1" applyBorder="1" applyAlignment="1" applyProtection="1">
      <alignment horizontal="center" wrapText="1"/>
    </xf>
    <xf numFmtId="0" fontId="16" fillId="0" borderId="35" xfId="3" applyFont="1" applyFill="1" applyBorder="1" applyAlignment="1" applyProtection="1">
      <alignment horizontal="center" wrapText="1"/>
    </xf>
    <xf numFmtId="0" fontId="16" fillId="0" borderId="36" xfId="3" applyFont="1" applyFill="1" applyBorder="1" applyAlignment="1" applyProtection="1">
      <alignment horizontal="center" wrapText="1"/>
    </xf>
    <xf numFmtId="0" fontId="16" fillId="0" borderId="39" xfId="3" applyFont="1" applyFill="1" applyBorder="1" applyAlignment="1" applyProtection="1">
      <alignment horizontal="center" wrapText="1"/>
    </xf>
    <xf numFmtId="0" fontId="16" fillId="0" borderId="40" xfId="3" applyFont="1" applyFill="1" applyBorder="1" applyAlignment="1" applyProtection="1">
      <alignment horizontal="center" wrapText="1"/>
    </xf>
    <xf numFmtId="0" fontId="16" fillId="0" borderId="90" xfId="3" applyFont="1" applyFill="1" applyBorder="1" applyAlignment="1" applyProtection="1">
      <alignment horizontal="center" wrapText="1"/>
    </xf>
    <xf numFmtId="0" fontId="14" fillId="0" borderId="84" xfId="3" applyFont="1" applyFill="1" applyBorder="1" applyAlignment="1" applyProtection="1">
      <alignment horizontal="center" wrapText="1"/>
    </xf>
    <xf numFmtId="0" fontId="14" fillId="0" borderId="94" xfId="3" applyFont="1" applyFill="1" applyBorder="1" applyAlignment="1" applyProtection="1">
      <alignment horizontal="center" wrapText="1"/>
    </xf>
    <xf numFmtId="0" fontId="14" fillId="0" borderId="84" xfId="3" applyFont="1" applyFill="1" applyBorder="1" applyAlignment="1" applyProtection="1">
      <alignment horizontal="center" vertical="center"/>
    </xf>
    <xf numFmtId="0" fontId="14" fillId="0" borderId="95" xfId="3" applyFont="1" applyFill="1" applyBorder="1" applyAlignment="1" applyProtection="1">
      <alignment horizontal="center" vertical="center"/>
    </xf>
    <xf numFmtId="0" fontId="16" fillId="0" borderId="96" xfId="3" applyFont="1" applyFill="1" applyBorder="1" applyAlignment="1" applyProtection="1">
      <alignment horizontal="center" wrapText="1"/>
    </xf>
    <xf numFmtId="0" fontId="16" fillId="0" borderId="95" xfId="3" applyFont="1" applyFill="1" applyBorder="1" applyAlignment="1" applyProtection="1">
      <alignment horizontal="center" wrapText="1"/>
    </xf>
    <xf numFmtId="0" fontId="16" fillId="0" borderId="94" xfId="3" applyFont="1" applyFill="1" applyBorder="1" applyAlignment="1" applyProtection="1">
      <alignment horizontal="center" wrapText="1"/>
    </xf>
    <xf numFmtId="0" fontId="14" fillId="0" borderId="97" xfId="3" applyFont="1" applyFill="1" applyBorder="1" applyAlignment="1" applyProtection="1">
      <alignment horizontal="center" wrapText="1"/>
    </xf>
    <xf numFmtId="0" fontId="14" fillId="0" borderId="86" xfId="3" applyFont="1" applyFill="1" applyBorder="1" applyAlignment="1" applyProtection="1">
      <alignment horizontal="center" wrapText="1"/>
    </xf>
    <xf numFmtId="0" fontId="14" fillId="0" borderId="0" xfId="3" applyFont="1" applyFill="1" applyBorder="1" applyAlignment="1"/>
    <xf numFmtId="0" fontId="16" fillId="0" borderId="98" xfId="3" applyFont="1" applyFill="1" applyBorder="1" applyAlignment="1" applyProtection="1">
      <alignment horizontal="center" wrapText="1"/>
    </xf>
    <xf numFmtId="0" fontId="16" fillId="0" borderId="84" xfId="3" applyFont="1" applyFill="1" applyBorder="1" applyAlignment="1" applyProtection="1">
      <alignment horizontal="center" wrapText="1"/>
    </xf>
    <xf numFmtId="0" fontId="16" fillId="0" borderId="97" xfId="3" applyFont="1" applyFill="1" applyBorder="1" applyAlignment="1" applyProtection="1">
      <alignment horizontal="center" wrapText="1"/>
    </xf>
    <xf numFmtId="0" fontId="16" fillId="0" borderId="99" xfId="3" applyFont="1" applyFill="1" applyBorder="1" applyAlignment="1" applyProtection="1">
      <alignment horizontal="center" wrapText="1"/>
    </xf>
    <xf numFmtId="0" fontId="16" fillId="0" borderId="100" xfId="3" applyFont="1" applyFill="1" applyBorder="1" applyAlignment="1" applyProtection="1">
      <alignment horizontal="center" vertical="center"/>
    </xf>
    <xf numFmtId="0" fontId="16" fillId="0" borderId="94" xfId="3" applyFont="1" applyFill="1" applyBorder="1" applyAlignment="1" applyProtection="1">
      <alignment horizontal="center" vertical="center"/>
    </xf>
    <xf numFmtId="0" fontId="15" fillId="0" borderId="84" xfId="3" applyFont="1" applyFill="1" applyBorder="1" applyAlignment="1" applyProtection="1">
      <alignment horizontal="center" vertical="center"/>
    </xf>
    <xf numFmtId="0" fontId="14" fillId="0" borderId="82" xfId="3" applyFont="1" applyFill="1" applyBorder="1" applyAlignment="1" applyProtection="1">
      <alignment horizontal="center" vertical="center"/>
    </xf>
    <xf numFmtId="0" fontId="14" fillId="0" borderId="34" xfId="3" applyFont="1" applyFill="1" applyBorder="1" applyAlignment="1">
      <alignment vertical="center"/>
    </xf>
    <xf numFmtId="0" fontId="16" fillId="0" borderId="87" xfId="3" applyFont="1" applyFill="1" applyBorder="1" applyAlignment="1" applyProtection="1">
      <alignment horizontal="center" vertical="center"/>
    </xf>
    <xf numFmtId="0" fontId="16" fillId="0" borderId="33" xfId="3" applyFont="1" applyFill="1" applyBorder="1" applyAlignment="1" applyProtection="1">
      <alignment horizontal="center" wrapText="1"/>
    </xf>
    <xf numFmtId="0" fontId="16" fillId="0" borderId="89" xfId="3" applyFont="1" applyFill="1" applyBorder="1" applyAlignment="1" applyProtection="1">
      <alignment horizontal="center" wrapText="1"/>
    </xf>
    <xf numFmtId="0" fontId="16" fillId="0" borderId="29" xfId="3" applyFont="1" applyFill="1" applyBorder="1" applyAlignment="1" applyProtection="1">
      <alignment horizontal="center" wrapText="1"/>
    </xf>
    <xf numFmtId="0" fontId="16" fillId="0" borderId="88" xfId="3" applyFont="1" applyFill="1" applyBorder="1" applyAlignment="1">
      <alignment horizontal="center" vertical="center"/>
    </xf>
    <xf numFmtId="0" fontId="16" fillId="0" borderId="101" xfId="3" applyFont="1" applyFill="1" applyBorder="1" applyAlignment="1">
      <alignment horizontal="center" vertical="center"/>
    </xf>
    <xf numFmtId="0" fontId="16" fillId="0" borderId="54" xfId="3" applyFont="1" applyFill="1" applyBorder="1" applyAlignment="1">
      <alignment horizontal="left" vertical="center"/>
    </xf>
    <xf numFmtId="0" fontId="16" fillId="0" borderId="102" xfId="3" applyFont="1" applyFill="1" applyBorder="1" applyAlignment="1" applyProtection="1">
      <alignment horizontal="center" vertical="center"/>
    </xf>
    <xf numFmtId="0" fontId="16" fillId="0" borderId="30" xfId="3" applyFont="1" applyFill="1" applyBorder="1" applyAlignment="1" applyProtection="1">
      <alignment horizontal="center" vertical="center"/>
    </xf>
    <xf numFmtId="0" fontId="16" fillId="0" borderId="29" xfId="3" applyFont="1" applyFill="1" applyBorder="1" applyAlignment="1" applyProtection="1">
      <alignment horizontal="center" vertical="center"/>
    </xf>
    <xf numFmtId="0" fontId="18" fillId="0" borderId="0" xfId="3" applyFont="1" applyFill="1"/>
    <xf numFmtId="0" fontId="18" fillId="0" borderId="0" xfId="3" applyFont="1" applyFill="1" applyBorder="1" applyAlignment="1">
      <alignment horizontal="center"/>
    </xf>
    <xf numFmtId="0" fontId="18" fillId="0" borderId="0" xfId="3" applyFont="1" applyFill="1" applyBorder="1" applyAlignment="1" applyProtection="1">
      <alignment horizontal="center"/>
    </xf>
    <xf numFmtId="0" fontId="18" fillId="0" borderId="0" xfId="3" applyFont="1" applyFill="1" applyAlignment="1">
      <alignment horizontal="center"/>
    </xf>
    <xf numFmtId="0" fontId="17" fillId="0" borderId="0" xfId="3" applyFont="1" applyFill="1" applyBorder="1" applyAlignment="1" applyProtection="1">
      <alignment horizontal="center"/>
    </xf>
    <xf numFmtId="0" fontId="19" fillId="0" borderId="0" xfId="3" applyFont="1" applyFill="1" applyBorder="1" applyAlignment="1" applyProtection="1">
      <alignment horizontal="center"/>
    </xf>
    <xf numFmtId="0" fontId="18" fillId="0" borderId="103" xfId="3" applyFont="1" applyFill="1" applyBorder="1" applyAlignment="1">
      <alignment vertical="center"/>
    </xf>
    <xf numFmtId="0" fontId="18" fillId="0" borderId="92" xfId="3" applyFont="1" applyFill="1" applyBorder="1" applyAlignment="1">
      <alignment vertical="center"/>
    </xf>
    <xf numFmtId="0" fontId="18" fillId="0" borderId="91" xfId="3" applyFont="1" applyFill="1" applyBorder="1" applyAlignment="1">
      <alignment vertical="center"/>
    </xf>
    <xf numFmtId="0" fontId="16" fillId="0" borderId="104" xfId="3" applyFont="1" applyFill="1" applyBorder="1" applyAlignment="1" applyProtection="1">
      <alignment vertical="center"/>
    </xf>
    <xf numFmtId="0" fontId="16" fillId="0" borderId="51" xfId="3" applyFont="1" applyFill="1" applyBorder="1" applyAlignment="1" applyProtection="1">
      <alignment vertical="center"/>
    </xf>
    <xf numFmtId="0" fontId="16" fillId="0" borderId="68" xfId="3" applyFont="1" applyFill="1" applyBorder="1" applyAlignment="1" applyProtection="1">
      <alignment vertical="center"/>
    </xf>
    <xf numFmtId="0" fontId="16" fillId="0" borderId="31" xfId="3" applyFont="1" applyFill="1" applyBorder="1" applyAlignment="1">
      <alignment vertical="center"/>
    </xf>
    <xf numFmtId="0" fontId="16" fillId="0" borderId="33" xfId="3" applyFont="1" applyFill="1" applyBorder="1" applyAlignment="1">
      <alignment vertical="center"/>
    </xf>
    <xf numFmtId="0" fontId="16" fillId="0" borderId="32" xfId="3" applyFont="1" applyFill="1" applyBorder="1" applyAlignment="1">
      <alignment vertical="center"/>
    </xf>
    <xf numFmtId="0" fontId="16" fillId="0" borderId="55" xfId="3" applyFont="1" applyFill="1" applyBorder="1" applyAlignment="1" applyProtection="1">
      <alignment wrapText="1"/>
    </xf>
    <xf numFmtId="0" fontId="16" fillId="0" borderId="31" xfId="3" applyFont="1" applyFill="1" applyBorder="1" applyAlignment="1" applyProtection="1">
      <alignment wrapText="1"/>
    </xf>
    <xf numFmtId="0" fontId="16" fillId="0" borderId="32" xfId="3" applyFont="1" applyFill="1" applyBorder="1" applyAlignment="1" applyProtection="1">
      <alignment wrapText="1"/>
    </xf>
    <xf numFmtId="0" fontId="16" fillId="0" borderId="31" xfId="3" applyFont="1" applyFill="1" applyBorder="1" applyAlignment="1">
      <alignment wrapText="1"/>
    </xf>
    <xf numFmtId="0" fontId="16" fillId="0" borderId="33" xfId="3" applyFont="1" applyFill="1" applyBorder="1" applyAlignment="1">
      <alignment wrapText="1"/>
    </xf>
    <xf numFmtId="0" fontId="16" fillId="0" borderId="32" xfId="3" applyFont="1" applyFill="1" applyBorder="1" applyAlignment="1">
      <alignment wrapText="1"/>
    </xf>
    <xf numFmtId="0" fontId="16" fillId="0" borderId="0" xfId="3" applyFont="1" applyFill="1" applyAlignment="1">
      <alignment vertical="center" textRotation="255"/>
    </xf>
    <xf numFmtId="0" fontId="16" fillId="0" borderId="37" xfId="3" applyFont="1" applyFill="1" applyBorder="1" applyAlignment="1" applyProtection="1">
      <alignment wrapText="1"/>
    </xf>
    <xf numFmtId="38" fontId="16" fillId="0" borderId="84" xfId="9" applyFont="1" applyFill="1" applyBorder="1" applyAlignment="1">
      <alignment vertical="center" wrapText="1"/>
    </xf>
    <xf numFmtId="38" fontId="16" fillId="0" borderId="35" xfId="9" applyFont="1" applyFill="1" applyBorder="1" applyAlignment="1">
      <alignment vertical="center" wrapText="1"/>
    </xf>
    <xf numFmtId="38" fontId="16" fillId="0" borderId="46" xfId="9" applyFont="1" applyFill="1" applyBorder="1" applyAlignment="1">
      <alignment vertical="center" wrapText="1"/>
    </xf>
    <xf numFmtId="0" fontId="16" fillId="7" borderId="97" xfId="3" applyFont="1" applyFill="1" applyBorder="1" applyAlignment="1">
      <alignment vertical="center"/>
    </xf>
    <xf numFmtId="0" fontId="16" fillId="7" borderId="87" xfId="3" applyFont="1" applyFill="1" applyBorder="1" applyAlignment="1">
      <alignment vertical="center"/>
    </xf>
    <xf numFmtId="0" fontId="16" fillId="0" borderId="37" xfId="3" quotePrefix="1" applyFont="1" applyFill="1" applyBorder="1" applyAlignment="1" applyProtection="1">
      <alignment horizontal="center" vertical="center"/>
    </xf>
    <xf numFmtId="183" fontId="16" fillId="0" borderId="0" xfId="3" applyNumberFormat="1" applyFont="1" applyFill="1"/>
    <xf numFmtId="0" fontId="6" fillId="0" borderId="105" xfId="0" applyFont="1" applyBorder="1" applyAlignment="1">
      <alignment vertical="center" shrinkToFit="1"/>
    </xf>
    <xf numFmtId="176" fontId="6" fillId="0" borderId="106" xfId="0" applyNumberFormat="1" applyFont="1" applyBorder="1" applyAlignment="1">
      <alignment horizontal="center" vertical="center" shrinkToFit="1"/>
    </xf>
    <xf numFmtId="176" fontId="6" fillId="0" borderId="107" xfId="0" applyNumberFormat="1" applyFont="1" applyBorder="1" applyAlignment="1">
      <alignment horizontal="center" vertical="center" shrinkToFit="1"/>
    </xf>
    <xf numFmtId="182" fontId="6" fillId="2" borderId="61" xfId="0" applyNumberFormat="1" applyFont="1" applyFill="1" applyBorder="1" applyAlignment="1">
      <alignment vertical="center" shrinkToFit="1"/>
    </xf>
    <xf numFmtId="182" fontId="6" fillId="0" borderId="61" xfId="0" applyNumberFormat="1" applyFont="1" applyFill="1" applyBorder="1" applyAlignment="1">
      <alignment vertical="center" shrinkToFit="1"/>
    </xf>
    <xf numFmtId="182" fontId="6" fillId="0" borderId="108" xfId="0" applyNumberFormat="1" applyFont="1" applyFill="1" applyBorder="1" applyAlignment="1">
      <alignment vertical="center" shrinkToFit="1"/>
    </xf>
    <xf numFmtId="182" fontId="6" fillId="2" borderId="11" xfId="0" applyNumberFormat="1" applyFont="1" applyFill="1" applyBorder="1" applyAlignment="1">
      <alignment vertical="center" shrinkToFit="1"/>
    </xf>
    <xf numFmtId="182" fontId="6" fillId="0" borderId="11" xfId="0" applyNumberFormat="1" applyFont="1" applyFill="1" applyBorder="1" applyAlignment="1">
      <alignment vertical="center" shrinkToFit="1"/>
    </xf>
    <xf numFmtId="182" fontId="6" fillId="0" borderId="109" xfId="0" applyNumberFormat="1" applyFont="1" applyFill="1" applyBorder="1" applyAlignment="1">
      <alignment vertical="center" shrinkToFit="1"/>
    </xf>
    <xf numFmtId="179" fontId="6" fillId="2" borderId="11" xfId="0" applyNumberFormat="1" applyFont="1" applyFill="1" applyBorder="1" applyAlignment="1">
      <alignment vertical="center" shrinkToFit="1"/>
    </xf>
    <xf numFmtId="179" fontId="6" fillId="0" borderId="11" xfId="0" applyNumberFormat="1" applyFont="1" applyFill="1" applyBorder="1" applyAlignment="1">
      <alignment vertical="center" shrinkToFit="1"/>
    </xf>
    <xf numFmtId="179" fontId="6" fillId="0" borderId="109" xfId="0" applyNumberFormat="1" applyFont="1" applyFill="1" applyBorder="1" applyAlignment="1">
      <alignment vertical="center" shrinkToFit="1"/>
    </xf>
    <xf numFmtId="179" fontId="0" fillId="2" borderId="11" xfId="0" applyNumberFormat="1" applyFont="1" applyFill="1" applyBorder="1" applyAlignment="1">
      <alignment vertical="center" shrinkToFit="1"/>
    </xf>
    <xf numFmtId="179" fontId="0" fillId="0" borderId="11" xfId="0" applyNumberFormat="1" applyFont="1" applyFill="1" applyBorder="1" applyAlignment="1">
      <alignment vertical="center" shrinkToFit="1"/>
    </xf>
    <xf numFmtId="179" fontId="0" fillId="0" borderId="109" xfId="0" applyNumberFormat="1" applyFont="1" applyFill="1" applyBorder="1" applyAlignment="1">
      <alignment vertical="center" shrinkToFit="1"/>
    </xf>
    <xf numFmtId="182" fontId="6" fillId="2" borderId="12" xfId="0" applyNumberFormat="1" applyFont="1" applyFill="1" applyBorder="1" applyAlignment="1">
      <alignment vertical="center" shrinkToFit="1"/>
    </xf>
    <xf numFmtId="182" fontId="6" fillId="0" borderId="12" xfId="0" applyNumberFormat="1" applyFont="1" applyFill="1" applyBorder="1" applyAlignment="1">
      <alignment vertical="center" shrinkToFit="1"/>
    </xf>
    <xf numFmtId="182" fontId="6" fillId="0" borderId="110" xfId="0" applyNumberFormat="1" applyFont="1" applyFill="1" applyBorder="1" applyAlignment="1">
      <alignment vertical="center" shrinkToFit="1"/>
    </xf>
    <xf numFmtId="179" fontId="21" fillId="5" borderId="16" xfId="0" applyNumberFormat="1" applyFont="1" applyFill="1" applyBorder="1" applyAlignment="1">
      <alignment vertical="center"/>
    </xf>
    <xf numFmtId="0" fontId="24" fillId="0" borderId="0" xfId="15" applyFont="1">
      <alignment vertical="center"/>
    </xf>
    <xf numFmtId="0" fontId="24" fillId="0" borderId="0" xfId="15" applyFont="1" applyFill="1">
      <alignment vertical="center"/>
    </xf>
    <xf numFmtId="38" fontId="25" fillId="10" borderId="87" xfId="16" applyFont="1" applyFill="1" applyBorder="1" applyAlignment="1">
      <alignment vertical="center" shrinkToFit="1"/>
    </xf>
    <xf numFmtId="185" fontId="25" fillId="11" borderId="111" xfId="16" applyNumberFormat="1" applyFont="1" applyFill="1" applyBorder="1" applyAlignment="1">
      <alignment vertical="center" wrapText="1" shrinkToFit="1"/>
    </xf>
    <xf numFmtId="185" fontId="25" fillId="0" borderId="111" xfId="16" applyNumberFormat="1" applyFont="1" applyFill="1" applyBorder="1" applyAlignment="1">
      <alignment vertical="center" wrapText="1" shrinkToFit="1"/>
    </xf>
    <xf numFmtId="185" fontId="25" fillId="12" borderId="111" xfId="16" applyNumberFormat="1" applyFont="1" applyFill="1" applyBorder="1" applyAlignment="1">
      <alignment vertical="center" shrinkToFit="1"/>
    </xf>
    <xf numFmtId="185" fontId="25" fillId="11" borderId="111" xfId="16" applyNumberFormat="1" applyFont="1" applyFill="1" applyBorder="1" applyAlignment="1">
      <alignment vertical="center" shrinkToFit="1"/>
    </xf>
    <xf numFmtId="0" fontId="25" fillId="10" borderId="87" xfId="15" applyFont="1" applyFill="1" applyBorder="1" applyAlignment="1">
      <alignment vertical="center" shrinkToFit="1"/>
    </xf>
    <xf numFmtId="38" fontId="25" fillId="10" borderId="112" xfId="16" applyFont="1" applyFill="1" applyBorder="1" applyAlignment="1">
      <alignment vertical="center" shrinkToFit="1"/>
    </xf>
    <xf numFmtId="185" fontId="25" fillId="0" borderId="113" xfId="16" applyNumberFormat="1" applyFont="1" applyFill="1" applyBorder="1" applyAlignment="1">
      <alignment horizontal="right" vertical="center" wrapText="1" shrinkToFit="1"/>
    </xf>
    <xf numFmtId="0" fontId="25" fillId="10" borderId="114" xfId="15" applyFont="1" applyFill="1" applyBorder="1" applyAlignment="1">
      <alignment vertical="center" wrapText="1"/>
    </xf>
    <xf numFmtId="0" fontId="25" fillId="10" borderId="103" xfId="15" applyFont="1" applyFill="1" applyBorder="1" applyAlignment="1">
      <alignment horizontal="left" vertical="center"/>
    </xf>
    <xf numFmtId="38" fontId="25" fillId="10" borderId="99" xfId="16" applyFont="1" applyFill="1" applyBorder="1" applyAlignment="1">
      <alignment vertical="center" shrinkToFit="1"/>
    </xf>
    <xf numFmtId="185" fontId="25" fillId="10" borderId="99" xfId="16" applyNumberFormat="1" applyFont="1" applyFill="1" applyBorder="1" applyAlignment="1">
      <alignment vertical="center" shrinkToFit="1"/>
    </xf>
    <xf numFmtId="185" fontId="25" fillId="10" borderId="99" xfId="16" applyNumberFormat="1" applyFont="1" applyFill="1" applyBorder="1" applyAlignment="1">
      <alignment vertical="center" wrapText="1" shrinkToFit="1"/>
    </xf>
    <xf numFmtId="185" fontId="25" fillId="0" borderId="99" xfId="16" applyNumberFormat="1" applyFont="1" applyFill="1" applyBorder="1" applyAlignment="1">
      <alignment vertical="center" shrinkToFit="1"/>
    </xf>
    <xf numFmtId="0" fontId="25" fillId="10" borderId="99" xfId="15" applyFont="1" applyFill="1" applyBorder="1" applyAlignment="1">
      <alignment vertical="center" wrapText="1"/>
    </xf>
    <xf numFmtId="0" fontId="25" fillId="10" borderId="99" xfId="15" applyFont="1" applyFill="1" applyBorder="1" applyAlignment="1">
      <alignment horizontal="right" vertical="center"/>
    </xf>
    <xf numFmtId="38" fontId="25" fillId="10" borderId="84" xfId="16" applyFont="1" applyFill="1" applyBorder="1" applyAlignment="1">
      <alignment vertical="center" shrinkToFit="1"/>
    </xf>
    <xf numFmtId="185" fontId="25" fillId="11" borderId="84" xfId="16" applyNumberFormat="1" applyFont="1" applyFill="1" applyBorder="1" applyAlignment="1">
      <alignment horizontal="right" vertical="center" shrinkToFit="1"/>
    </xf>
    <xf numFmtId="185" fontId="25" fillId="0" borderId="84" xfId="16" applyNumberFormat="1" applyFont="1" applyFill="1" applyBorder="1" applyAlignment="1">
      <alignment horizontal="right" vertical="center" wrapText="1" shrinkToFit="1"/>
    </xf>
    <xf numFmtId="185" fontId="25" fillId="0" borderId="111" xfId="16" applyNumberFormat="1" applyFont="1" applyFill="1" applyBorder="1" applyAlignment="1">
      <alignment horizontal="right" vertical="center" wrapText="1" shrinkToFit="1"/>
    </xf>
    <xf numFmtId="0" fontId="25" fillId="10" borderId="94" xfId="15" applyFont="1" applyFill="1" applyBorder="1" applyAlignment="1">
      <alignment vertical="center" wrapText="1"/>
    </xf>
    <xf numFmtId="0" fontId="25" fillId="10" borderId="100" xfId="15" applyFont="1" applyFill="1" applyBorder="1" applyAlignment="1">
      <alignment horizontal="right" vertical="center"/>
    </xf>
    <xf numFmtId="38" fontId="25" fillId="10" borderId="111" xfId="16" applyFont="1" applyFill="1" applyBorder="1" applyAlignment="1">
      <alignment vertical="center" shrinkToFit="1"/>
    </xf>
    <xf numFmtId="185" fontId="25" fillId="11" borderId="111" xfId="16" applyNumberFormat="1" applyFont="1" applyFill="1" applyBorder="1" applyAlignment="1">
      <alignment horizontal="right" vertical="center" shrinkToFit="1"/>
    </xf>
    <xf numFmtId="0" fontId="25" fillId="10" borderId="87" xfId="15" applyFont="1" applyFill="1" applyBorder="1" applyAlignment="1">
      <alignment vertical="center" wrapText="1"/>
    </xf>
    <xf numFmtId="0" fontId="25" fillId="10" borderId="115" xfId="15" applyFont="1" applyFill="1" applyBorder="1" applyAlignment="1">
      <alignment horizontal="right" vertical="center"/>
    </xf>
    <xf numFmtId="0" fontId="25" fillId="10" borderId="87" xfId="15" applyFont="1" applyFill="1" applyBorder="1">
      <alignment vertical="center"/>
    </xf>
    <xf numFmtId="185" fontId="25" fillId="10" borderId="87" xfId="16" applyNumberFormat="1" applyFont="1" applyFill="1" applyBorder="1" applyAlignment="1">
      <alignment horizontal="right" vertical="center"/>
    </xf>
    <xf numFmtId="185" fontId="25" fillId="10" borderId="97" xfId="16" applyNumberFormat="1" applyFont="1" applyFill="1" applyBorder="1" applyAlignment="1">
      <alignment horizontal="right" vertical="center"/>
    </xf>
    <xf numFmtId="185" fontId="25" fillId="0" borderId="97" xfId="16" applyNumberFormat="1" applyFont="1" applyFill="1" applyBorder="1" applyAlignment="1">
      <alignment horizontal="right" vertical="center"/>
    </xf>
    <xf numFmtId="0" fontId="25" fillId="10" borderId="97" xfId="15" applyFont="1" applyFill="1" applyBorder="1">
      <alignment vertical="center"/>
    </xf>
    <xf numFmtId="0" fontId="26" fillId="10" borderId="115" xfId="15" applyFont="1" applyFill="1" applyBorder="1" applyAlignment="1">
      <alignment vertical="center"/>
    </xf>
    <xf numFmtId="185" fontId="25" fillId="10" borderId="87" xfId="16" applyNumberFormat="1" applyFont="1" applyFill="1" applyBorder="1">
      <alignment vertical="center"/>
    </xf>
    <xf numFmtId="185" fontId="25" fillId="10" borderId="97" xfId="16" applyNumberFormat="1" applyFont="1" applyFill="1" applyBorder="1">
      <alignment vertical="center"/>
    </xf>
    <xf numFmtId="185" fontId="25" fillId="10" borderId="97" xfId="16" applyNumberFormat="1" applyFont="1" applyFill="1" applyBorder="1" applyAlignment="1">
      <alignment horizontal="center" vertical="center"/>
    </xf>
    <xf numFmtId="185" fontId="25" fillId="0" borderId="97" xfId="16" applyNumberFormat="1" applyFont="1" applyFill="1" applyBorder="1" applyAlignment="1">
      <alignment horizontal="center" vertical="center"/>
    </xf>
    <xf numFmtId="185" fontId="25" fillId="11" borderId="46" xfId="16" quotePrefix="1" applyNumberFormat="1" applyFont="1" applyFill="1" applyBorder="1" applyAlignment="1">
      <alignment horizontal="center" vertical="center"/>
    </xf>
    <xf numFmtId="185" fontId="25" fillId="10" borderId="46" xfId="16" quotePrefix="1" applyNumberFormat="1" applyFont="1" applyFill="1" applyBorder="1" applyAlignment="1">
      <alignment horizontal="center" vertical="center"/>
    </xf>
    <xf numFmtId="185" fontId="25" fillId="12" borderId="46" xfId="16" quotePrefix="1" applyNumberFormat="1" applyFont="1" applyFill="1" applyBorder="1" applyAlignment="1">
      <alignment horizontal="center" vertical="center"/>
    </xf>
    <xf numFmtId="185" fontId="25" fillId="11" borderId="84" xfId="16" applyNumberFormat="1" applyFont="1" applyFill="1" applyBorder="1" applyAlignment="1">
      <alignment horizontal="center" vertical="center"/>
    </xf>
    <xf numFmtId="185" fontId="25" fillId="10" borderId="84" xfId="16" applyNumberFormat="1" applyFont="1" applyFill="1" applyBorder="1" applyAlignment="1">
      <alignment horizontal="center" vertical="center"/>
    </xf>
    <xf numFmtId="185" fontId="25" fillId="12" borderId="84" xfId="16" applyNumberFormat="1" applyFont="1" applyFill="1" applyBorder="1" applyAlignment="1">
      <alignment horizontal="center" vertical="center"/>
    </xf>
    <xf numFmtId="185" fontId="25" fillId="11" borderId="111" xfId="16" applyNumberFormat="1" applyFont="1" applyFill="1" applyBorder="1" applyAlignment="1">
      <alignment horizontal="center" vertical="center"/>
    </xf>
    <xf numFmtId="0" fontId="25" fillId="10" borderId="0" xfId="15" applyFont="1" applyFill="1">
      <alignment vertical="center"/>
    </xf>
    <xf numFmtId="0" fontId="25" fillId="0" borderId="0" xfId="15" applyFont="1" applyFill="1">
      <alignment vertical="center"/>
    </xf>
    <xf numFmtId="0" fontId="26" fillId="10" borderId="118" xfId="15" applyFont="1" applyFill="1" applyBorder="1" applyAlignment="1">
      <alignment vertical="center"/>
    </xf>
    <xf numFmtId="185" fontId="25" fillId="10" borderId="111" xfId="16" applyNumberFormat="1" applyFont="1" applyFill="1" applyBorder="1" applyAlignment="1">
      <alignment vertical="center" shrinkToFit="1"/>
    </xf>
    <xf numFmtId="0" fontId="24" fillId="10" borderId="0" xfId="15" applyFont="1" applyFill="1">
      <alignment vertical="center"/>
    </xf>
    <xf numFmtId="0" fontId="29" fillId="10" borderId="118" xfId="15" applyFont="1" applyFill="1" applyBorder="1" applyAlignment="1">
      <alignment vertical="center"/>
    </xf>
    <xf numFmtId="185" fontId="25" fillId="11" borderId="113" xfId="16" applyNumberFormat="1" applyFont="1" applyFill="1" applyBorder="1" applyAlignment="1">
      <alignment horizontal="right" vertical="center" shrinkToFit="1"/>
    </xf>
    <xf numFmtId="185" fontId="25" fillId="12" borderId="113" xfId="16" applyNumberFormat="1" applyFont="1" applyFill="1" applyBorder="1" applyAlignment="1">
      <alignment horizontal="right" vertical="center" shrinkToFit="1"/>
    </xf>
    <xf numFmtId="185" fontId="25" fillId="12" borderId="111" xfId="16" applyNumberFormat="1" applyFont="1" applyFill="1" applyBorder="1" applyAlignment="1">
      <alignment horizontal="right" vertical="center" shrinkToFit="1"/>
    </xf>
    <xf numFmtId="38" fontId="25" fillId="0" borderId="0" xfId="16" applyFont="1" applyFill="1" applyBorder="1" applyAlignment="1">
      <alignment vertical="center" shrinkToFit="1"/>
    </xf>
    <xf numFmtId="185" fontId="25" fillId="0" borderId="0" xfId="16" applyNumberFormat="1" applyFont="1" applyFill="1" applyBorder="1" applyAlignment="1">
      <alignment vertical="center" shrinkToFit="1"/>
    </xf>
    <xf numFmtId="0" fontId="25" fillId="0" borderId="0" xfId="15" applyFont="1" applyFill="1" applyBorder="1" applyAlignment="1">
      <alignment vertical="center" wrapText="1"/>
    </xf>
    <xf numFmtId="0" fontId="25" fillId="0" borderId="0" xfId="15" applyFont="1" applyFill="1" applyBorder="1" applyAlignment="1">
      <alignment horizontal="center" vertical="center" textRotation="255" wrapText="1"/>
    </xf>
    <xf numFmtId="185" fontId="25" fillId="0" borderId="111" xfId="16" applyNumberFormat="1" applyFont="1" applyFill="1" applyBorder="1" applyAlignment="1">
      <alignment vertical="center" shrinkToFit="1"/>
    </xf>
    <xf numFmtId="0" fontId="25" fillId="10" borderId="111" xfId="15" applyFont="1" applyFill="1" applyBorder="1" applyAlignment="1">
      <alignment vertical="center" wrapText="1"/>
    </xf>
    <xf numFmtId="38" fontId="25" fillId="10" borderId="39" xfId="16" applyFont="1" applyFill="1" applyBorder="1" applyAlignment="1">
      <alignment vertical="center" shrinkToFit="1"/>
    </xf>
    <xf numFmtId="185" fontId="25" fillId="11" borderId="35" xfId="16" applyNumberFormat="1" applyFont="1" applyFill="1" applyBorder="1" applyAlignment="1">
      <alignment vertical="center" shrinkToFit="1"/>
    </xf>
    <xf numFmtId="185" fontId="25" fillId="0" borderId="35" xfId="16" applyNumberFormat="1" applyFont="1" applyFill="1" applyBorder="1" applyAlignment="1">
      <alignment vertical="center" shrinkToFit="1"/>
    </xf>
    <xf numFmtId="185" fontId="25" fillId="12" borderId="35" xfId="16" applyNumberFormat="1" applyFont="1" applyFill="1" applyBorder="1" applyAlignment="1">
      <alignment vertical="center" shrinkToFit="1"/>
    </xf>
    <xf numFmtId="0" fontId="25" fillId="10" borderId="39" xfId="15" applyFont="1" applyFill="1" applyBorder="1" applyAlignment="1">
      <alignment vertical="center" wrapText="1"/>
    </xf>
    <xf numFmtId="38" fontId="25" fillId="10" borderId="54" xfId="16" applyFont="1" applyFill="1" applyBorder="1" applyAlignment="1">
      <alignment vertical="center" shrinkToFit="1"/>
    </xf>
    <xf numFmtId="185" fontId="25" fillId="11" borderId="83" xfId="16" applyNumberFormat="1" applyFont="1" applyFill="1" applyBorder="1" applyAlignment="1">
      <alignment vertical="center" shrinkToFit="1"/>
    </xf>
    <xf numFmtId="185" fontId="25" fillId="0" borderId="83" xfId="16" applyNumberFormat="1" applyFont="1" applyFill="1" applyBorder="1" applyAlignment="1">
      <alignment vertical="center" shrinkToFit="1"/>
    </xf>
    <xf numFmtId="185" fontId="25" fillId="12" borderId="83" xfId="16" applyNumberFormat="1" applyFont="1" applyFill="1" applyBorder="1" applyAlignment="1">
      <alignment vertical="center" shrinkToFit="1"/>
    </xf>
    <xf numFmtId="0" fontId="25" fillId="10" borderId="54" xfId="15" applyFont="1" applyFill="1" applyBorder="1" applyAlignment="1">
      <alignment vertical="center" shrinkToFit="1"/>
    </xf>
    <xf numFmtId="184" fontId="0" fillId="0" borderId="57" xfId="0" applyNumberFormat="1" applyFont="1" applyFill="1" applyBorder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38" xfId="0" applyNumberFormat="1" applyFont="1" applyFill="1" applyBorder="1" applyAlignment="1">
      <alignment vertical="center"/>
    </xf>
    <xf numFmtId="179" fontId="30" fillId="2" borderId="11" xfId="0" applyNumberFormat="1" applyFont="1" applyFill="1" applyBorder="1" applyAlignment="1">
      <alignment vertical="center" shrinkToFit="1"/>
    </xf>
    <xf numFmtId="0" fontId="0" fillId="0" borderId="0" xfId="0" applyFont="1" applyAlignment="1">
      <alignment horizontal="left" vertical="center" wrapText="1"/>
    </xf>
    <xf numFmtId="0" fontId="0" fillId="2" borderId="0" xfId="0" applyNumberFormat="1" applyFont="1" applyFill="1" applyAlignment="1">
      <alignment horizontal="left" vertical="top" wrapText="1"/>
    </xf>
    <xf numFmtId="0" fontId="0" fillId="0" borderId="1" xfId="0" applyNumberFormat="1" applyFont="1" applyBorder="1" applyAlignment="1">
      <alignment horizontal="center" vertical="center" shrinkToFit="1"/>
    </xf>
    <xf numFmtId="0" fontId="0" fillId="2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shrinkToFit="1"/>
    </xf>
    <xf numFmtId="0" fontId="0" fillId="2" borderId="21" xfId="0" applyNumberFormat="1" applyFont="1" applyFill="1" applyBorder="1" applyAlignment="1">
      <alignment horizontal="center" vertical="center" shrinkToFit="1"/>
    </xf>
    <xf numFmtId="0" fontId="0" fillId="0" borderId="26" xfId="0" applyNumberFormat="1" applyFont="1" applyBorder="1" applyAlignment="1">
      <alignment horizontal="center" vertical="center" wrapText="1" shrinkToFit="1"/>
    </xf>
    <xf numFmtId="0" fontId="0" fillId="0" borderId="27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2" borderId="77" xfId="0" applyNumberFormat="1" applyFont="1" applyFill="1" applyBorder="1" applyAlignment="1">
      <alignment horizontal="center" vertical="center" shrinkToFit="1"/>
    </xf>
    <xf numFmtId="0" fontId="0" fillId="0" borderId="79" xfId="0" applyNumberFormat="1" applyFont="1" applyBorder="1" applyAlignment="1">
      <alignment horizontal="center" vertical="center" shrinkToFit="1"/>
    </xf>
    <xf numFmtId="0" fontId="0" fillId="0" borderId="80" xfId="0" applyNumberFormat="1" applyFont="1" applyBorder="1" applyAlignment="1">
      <alignment horizontal="center" vertical="center" shrinkToFit="1"/>
    </xf>
    <xf numFmtId="0" fontId="25" fillId="10" borderId="100" xfId="15" applyFont="1" applyFill="1" applyBorder="1" applyAlignment="1">
      <alignment horizontal="left" vertical="center" wrapText="1"/>
    </xf>
    <xf numFmtId="0" fontId="25" fillId="10" borderId="94" xfId="15" applyFont="1" applyFill="1" applyBorder="1" applyAlignment="1">
      <alignment horizontal="left" vertical="center"/>
    </xf>
    <xf numFmtId="0" fontId="25" fillId="10" borderId="36" xfId="15" applyFont="1" applyFill="1" applyBorder="1" applyAlignment="1">
      <alignment horizontal="left" vertical="center"/>
    </xf>
    <xf numFmtId="0" fontId="25" fillId="10" borderId="39" xfId="15" applyFont="1" applyFill="1" applyBorder="1" applyAlignment="1">
      <alignment horizontal="left" vertical="center"/>
    </xf>
    <xf numFmtId="0" fontId="25" fillId="10" borderId="117" xfId="15" applyFont="1" applyFill="1" applyBorder="1" applyAlignment="1">
      <alignment horizontal="left" vertical="center"/>
    </xf>
    <xf numFmtId="0" fontId="25" fillId="10" borderId="116" xfId="15" applyFont="1" applyFill="1" applyBorder="1" applyAlignment="1">
      <alignment horizontal="left" vertical="center"/>
    </xf>
    <xf numFmtId="185" fontId="25" fillId="0" borderId="111" xfId="16" applyNumberFormat="1" applyFont="1" applyFill="1" applyBorder="1" applyAlignment="1">
      <alignment horizontal="center" vertical="center"/>
    </xf>
    <xf numFmtId="0" fontId="25" fillId="10" borderId="84" xfId="15" applyFont="1" applyFill="1" applyBorder="1" applyAlignment="1">
      <alignment horizontal="center" vertical="center"/>
    </xf>
    <xf numFmtId="0" fontId="25" fillId="10" borderId="35" xfId="15" applyFont="1" applyFill="1" applyBorder="1" applyAlignment="1">
      <alignment horizontal="center" vertical="center"/>
    </xf>
    <xf numFmtId="0" fontId="25" fillId="10" borderId="46" xfId="15" applyFont="1" applyFill="1" applyBorder="1" applyAlignment="1">
      <alignment horizontal="center" vertical="center"/>
    </xf>
    <xf numFmtId="185" fontId="25" fillId="11" borderId="115" xfId="16" applyNumberFormat="1" applyFont="1" applyFill="1" applyBorder="1" applyAlignment="1">
      <alignment horizontal="center" vertical="center"/>
    </xf>
    <xf numFmtId="0" fontId="25" fillId="0" borderId="87" xfId="15" applyFont="1" applyBorder="1" applyAlignment="1">
      <alignment horizontal="center" vertical="center"/>
    </xf>
    <xf numFmtId="0" fontId="25" fillId="10" borderId="30" xfId="15" applyFont="1" applyFill="1" applyBorder="1" applyAlignment="1">
      <alignment horizontal="center" vertical="center" textRotation="255" wrapText="1"/>
    </xf>
    <xf numFmtId="0" fontId="25" fillId="10" borderId="35" xfId="15" applyFont="1" applyFill="1" applyBorder="1" applyAlignment="1">
      <alignment horizontal="center" vertical="center" textRotation="255" wrapText="1"/>
    </xf>
    <xf numFmtId="0" fontId="25" fillId="10" borderId="46" xfId="15" applyFont="1" applyFill="1" applyBorder="1" applyAlignment="1">
      <alignment horizontal="center" vertical="center" textRotation="255" wrapText="1"/>
    </xf>
    <xf numFmtId="0" fontId="25" fillId="10" borderId="84" xfId="15" applyFont="1" applyFill="1" applyBorder="1" applyAlignment="1">
      <alignment horizontal="center" vertical="center" wrapText="1"/>
    </xf>
    <xf numFmtId="0" fontId="25" fillId="10" borderId="35" xfId="15" applyFont="1" applyFill="1" applyBorder="1" applyAlignment="1">
      <alignment horizontal="center" vertical="center" wrapText="1"/>
    </xf>
    <xf numFmtId="0" fontId="25" fillId="10" borderId="46" xfId="15" applyFont="1" applyFill="1" applyBorder="1" applyAlignment="1">
      <alignment horizontal="center" vertical="center" wrapText="1"/>
    </xf>
    <xf numFmtId="177" fontId="16" fillId="0" borderId="0" xfId="6" applyNumberFormat="1" applyFont="1" applyFill="1" applyAlignment="1"/>
  </cellXfs>
  <cellStyles count="17">
    <cellStyle name="Normal" xfId="11"/>
    <cellStyle name="パーセント" xfId="6" builtinId="5"/>
    <cellStyle name="パーセント 2" xfId="1"/>
    <cellStyle name="パーセント 2 2" xfId="12"/>
    <cellStyle name="パーセント 3" xfId="2"/>
    <cellStyle name="パーセント 3 2" xfId="13"/>
    <cellStyle name="パーセント 4" xfId="7"/>
    <cellStyle name="桁区切り 2" xfId="9"/>
    <cellStyle name="桁区切り 2 2" xfId="10"/>
    <cellStyle name="桁区切り 3" xfId="16"/>
    <cellStyle name="桁区切り 4" xfId="14"/>
    <cellStyle name="標準" xfId="0" builtinId="0" customBuiltin="1"/>
    <cellStyle name="標準 2" xfId="3"/>
    <cellStyle name="標準 3" xfId="4"/>
    <cellStyle name="標準 4" xfId="15"/>
    <cellStyle name="標準 5" xfId="5"/>
    <cellStyle name="標準 5 2" xfId="8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33132</xdr:colOff>
      <xdr:row>34</xdr:row>
      <xdr:rowOff>8283</xdr:rowOff>
    </xdr:from>
    <xdr:to>
      <xdr:col>15</xdr:col>
      <xdr:colOff>447263</xdr:colOff>
      <xdr:row>43</xdr:row>
      <xdr:rowOff>8283</xdr:rowOff>
    </xdr:to>
    <xdr:pic>
      <xdr:nvPicPr>
        <xdr:cNvPr id="8" name="図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06" y="8497957"/>
          <a:ext cx="7520609" cy="231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6_&#19979;&#27700;&#36947;(H31)/681_H31&#27738;&#27700;&#20966;&#29702;&#20154;&#21475;&#26222;&#21450;&#29575;&#65288;H30&#23455;&#32318;&#65289;/R010814&#20844;&#34920;&#21069;&#30906;&#35469;/01&#22269;&#12363;&#12425;/&#20462;&#27491;&#12304;&#26681;&#25312;&#36039;&#26009;&#12305;&#12304;&#20840;&#22269;&#12305;&#27738;&#27700;&#20966;&#29702;&#20154;&#21475;&#26222;&#21450;&#29575;&#32207;&#25324;&#34920;&#931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"/>
      <sheetName val="様式 (H29末)"/>
    </sheetNames>
    <sheetDataSet>
      <sheetData sheetId="0"/>
      <sheetData sheetId="1">
        <row r="775">
          <cell r="J775">
            <v>378389</v>
          </cell>
          <cell r="K775">
            <v>369057</v>
          </cell>
          <cell r="L775">
            <v>0.97533754945307605</v>
          </cell>
          <cell r="M775">
            <v>354663</v>
          </cell>
          <cell r="N775">
            <v>0.9372973315820492</v>
          </cell>
          <cell r="O775">
            <v>7412</v>
          </cell>
          <cell r="P775">
            <v>0</v>
          </cell>
          <cell r="Q775">
            <v>0</v>
          </cell>
          <cell r="R775">
            <v>0</v>
          </cell>
          <cell r="S775">
            <v>7412</v>
          </cell>
          <cell r="T775">
            <v>1.9588307271088748E-2</v>
          </cell>
          <cell r="U775">
            <v>2719</v>
          </cell>
          <cell r="V775">
            <v>2116</v>
          </cell>
          <cell r="W775">
            <v>2147</v>
          </cell>
          <cell r="X775">
            <v>6982</v>
          </cell>
          <cell r="Y775">
            <v>1.845191059993816E-2</v>
          </cell>
          <cell r="Z775">
            <v>0</v>
          </cell>
          <cell r="AA775">
            <v>0</v>
          </cell>
        </row>
        <row r="776">
          <cell r="J776">
            <v>239519</v>
          </cell>
          <cell r="K776">
            <v>238974</v>
          </cell>
          <cell r="L776">
            <v>0.99772460639865734</v>
          </cell>
          <cell r="M776">
            <v>231483</v>
          </cell>
          <cell r="N776">
            <v>0.96644942572405534</v>
          </cell>
          <cell r="O776">
            <v>1166</v>
          </cell>
          <cell r="P776">
            <v>0</v>
          </cell>
          <cell r="Q776">
            <v>0</v>
          </cell>
          <cell r="R776">
            <v>0</v>
          </cell>
          <cell r="S776">
            <v>1166</v>
          </cell>
          <cell r="T776">
            <v>4.8680897966340876E-3</v>
          </cell>
          <cell r="U776">
            <v>3041</v>
          </cell>
          <cell r="V776">
            <v>2895</v>
          </cell>
          <cell r="W776">
            <v>389</v>
          </cell>
          <cell r="X776">
            <v>6325</v>
          </cell>
          <cell r="Y776">
            <v>2.6407090877967929E-2</v>
          </cell>
          <cell r="Z776">
            <v>0</v>
          </cell>
          <cell r="AA776">
            <v>0</v>
          </cell>
        </row>
        <row r="777">
          <cell r="J777">
            <v>158171</v>
          </cell>
          <cell r="K777">
            <v>157354</v>
          </cell>
          <cell r="L777">
            <v>0.99483470421252951</v>
          </cell>
          <cell r="M777">
            <v>127549</v>
          </cell>
          <cell r="N777">
            <v>0.80639940317757364</v>
          </cell>
          <cell r="O777">
            <v>26006</v>
          </cell>
          <cell r="P777">
            <v>0</v>
          </cell>
          <cell r="Q777">
            <v>0</v>
          </cell>
          <cell r="R777">
            <v>0</v>
          </cell>
          <cell r="S777">
            <v>26006</v>
          </cell>
          <cell r="T777">
            <v>0.1644169917367912</v>
          </cell>
          <cell r="U777">
            <v>368</v>
          </cell>
          <cell r="V777">
            <v>2749</v>
          </cell>
          <cell r="W777">
            <v>682</v>
          </cell>
          <cell r="X777">
            <v>3799</v>
          </cell>
          <cell r="Y777">
            <v>2.4018309298164644E-2</v>
          </cell>
          <cell r="Z777">
            <v>0</v>
          </cell>
          <cell r="AA777">
            <v>0</v>
          </cell>
        </row>
        <row r="778">
          <cell r="J778">
            <v>50039</v>
          </cell>
          <cell r="K778">
            <v>49935</v>
          </cell>
          <cell r="L778">
            <v>0.9979216211355143</v>
          </cell>
          <cell r="M778">
            <v>49778</v>
          </cell>
          <cell r="N778">
            <v>0.99478406842662725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157</v>
          </cell>
          <cell r="X778">
            <v>157</v>
          </cell>
          <cell r="Y778">
            <v>3.137552708887068E-3</v>
          </cell>
          <cell r="Z778">
            <v>0</v>
          </cell>
          <cell r="AA778">
            <v>0</v>
          </cell>
        </row>
        <row r="779">
          <cell r="J779">
            <v>102012</v>
          </cell>
          <cell r="K779">
            <v>98927</v>
          </cell>
          <cell r="L779">
            <v>0.9697584597890444</v>
          </cell>
          <cell r="M779">
            <v>84675</v>
          </cell>
          <cell r="N779">
            <v>0.83004940595224086</v>
          </cell>
          <cell r="O779">
            <v>5985</v>
          </cell>
          <cell r="P779">
            <v>0</v>
          </cell>
          <cell r="Q779">
            <v>0</v>
          </cell>
          <cell r="R779">
            <v>0</v>
          </cell>
          <cell r="S779">
            <v>5985</v>
          </cell>
          <cell r="T779">
            <v>5.8669568286083988E-2</v>
          </cell>
          <cell r="U779">
            <v>83</v>
          </cell>
          <cell r="V779">
            <v>7937</v>
          </cell>
          <cell r="W779">
            <v>247</v>
          </cell>
          <cell r="X779">
            <v>8267</v>
          </cell>
          <cell r="Y779">
            <v>8.103948555071952E-2</v>
          </cell>
          <cell r="Z779">
            <v>0</v>
          </cell>
          <cell r="AA779">
            <v>0</v>
          </cell>
        </row>
        <row r="780">
          <cell r="J780">
            <v>49817</v>
          </cell>
          <cell r="K780">
            <v>49571</v>
          </cell>
          <cell r="L780">
            <v>0.99506192665154469</v>
          </cell>
          <cell r="M780">
            <v>49381</v>
          </cell>
          <cell r="N780">
            <v>0.99124796756127431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132</v>
          </cell>
          <cell r="W780">
            <v>58</v>
          </cell>
          <cell r="X780">
            <v>190</v>
          </cell>
          <cell r="Y780">
            <v>3.8139590902703897E-3</v>
          </cell>
          <cell r="Z780">
            <v>0</v>
          </cell>
          <cell r="AA780">
            <v>0</v>
          </cell>
        </row>
        <row r="781">
          <cell r="J781">
            <v>50963</v>
          </cell>
          <cell r="K781">
            <v>50880</v>
          </cell>
          <cell r="L781">
            <v>0.99837136746266897</v>
          </cell>
          <cell r="M781">
            <v>49637</v>
          </cell>
          <cell r="N781">
            <v>0.97398112356022992</v>
          </cell>
          <cell r="O781">
            <v>974</v>
          </cell>
          <cell r="P781">
            <v>0</v>
          </cell>
          <cell r="Q781">
            <v>0</v>
          </cell>
          <cell r="R781">
            <v>0</v>
          </cell>
          <cell r="S781">
            <v>974</v>
          </cell>
          <cell r="T781">
            <v>1.9111904715185528E-2</v>
          </cell>
          <cell r="U781">
            <v>0</v>
          </cell>
          <cell r="V781">
            <v>99</v>
          </cell>
          <cell r="W781">
            <v>170</v>
          </cell>
          <cell r="X781">
            <v>269</v>
          </cell>
          <cell r="Y781">
            <v>5.2783391872534974E-3</v>
          </cell>
          <cell r="Z781">
            <v>0</v>
          </cell>
          <cell r="AA781">
            <v>0</v>
          </cell>
        </row>
        <row r="782">
          <cell r="J782">
            <v>42532</v>
          </cell>
          <cell r="K782">
            <v>41685</v>
          </cell>
          <cell r="L782">
            <v>0.98008558262014478</v>
          </cell>
          <cell r="M782">
            <v>28637</v>
          </cell>
          <cell r="N782">
            <v>0.67330480579328511</v>
          </cell>
          <cell r="O782">
            <v>7319</v>
          </cell>
          <cell r="P782">
            <v>0</v>
          </cell>
          <cell r="Q782">
            <v>0</v>
          </cell>
          <cell r="R782">
            <v>0</v>
          </cell>
          <cell r="S782">
            <v>7319</v>
          </cell>
          <cell r="T782">
            <v>0.17208219693407317</v>
          </cell>
          <cell r="U782">
            <v>12</v>
          </cell>
          <cell r="V782">
            <v>5103</v>
          </cell>
          <cell r="W782">
            <v>614</v>
          </cell>
          <cell r="X782">
            <v>5729</v>
          </cell>
          <cell r="Y782">
            <v>0.13469857989278661</v>
          </cell>
          <cell r="Z782">
            <v>0</v>
          </cell>
          <cell r="AA782">
            <v>0</v>
          </cell>
        </row>
        <row r="783">
          <cell r="J783">
            <v>68419</v>
          </cell>
          <cell r="K783">
            <v>65770</v>
          </cell>
          <cell r="L783">
            <v>0.96128268463438515</v>
          </cell>
          <cell r="M783">
            <v>49962</v>
          </cell>
          <cell r="N783">
            <v>0.73023575322644296</v>
          </cell>
          <cell r="O783">
            <v>11413</v>
          </cell>
          <cell r="P783">
            <v>0</v>
          </cell>
          <cell r="Q783">
            <v>0</v>
          </cell>
          <cell r="R783">
            <v>48</v>
          </cell>
          <cell r="S783">
            <v>11461</v>
          </cell>
          <cell r="T783">
            <v>0.16751194843537615</v>
          </cell>
          <cell r="U783">
            <v>1436</v>
          </cell>
          <cell r="V783">
            <v>1923</v>
          </cell>
          <cell r="W783">
            <v>988</v>
          </cell>
          <cell r="X783">
            <v>4347</v>
          </cell>
          <cell r="Y783">
            <v>6.3534982972566101E-2</v>
          </cell>
          <cell r="Z783">
            <v>0</v>
          </cell>
          <cell r="AA783">
            <v>0</v>
          </cell>
        </row>
        <row r="784">
          <cell r="J784">
            <v>32957</v>
          </cell>
          <cell r="K784">
            <v>31420</v>
          </cell>
          <cell r="L784">
            <v>0.95336347361713747</v>
          </cell>
          <cell r="M784">
            <v>19434</v>
          </cell>
          <cell r="N784">
            <v>0.58967745850653885</v>
          </cell>
          <cell r="O784">
            <v>11229</v>
          </cell>
          <cell r="P784">
            <v>0</v>
          </cell>
          <cell r="Q784">
            <v>0</v>
          </cell>
          <cell r="R784">
            <v>0</v>
          </cell>
          <cell r="S784">
            <v>11229</v>
          </cell>
          <cell r="T784">
            <v>0.34071669144643019</v>
          </cell>
          <cell r="U784">
            <v>0</v>
          </cell>
          <cell r="V784">
            <v>712</v>
          </cell>
          <cell r="W784">
            <v>45</v>
          </cell>
          <cell r="X784">
            <v>757</v>
          </cell>
          <cell r="Y784">
            <v>2.2969323664168463E-2</v>
          </cell>
          <cell r="Z784">
            <v>0</v>
          </cell>
          <cell r="AA784">
            <v>0</v>
          </cell>
        </row>
        <row r="785">
          <cell r="J785">
            <v>44740</v>
          </cell>
          <cell r="K785">
            <v>42972</v>
          </cell>
          <cell r="L785">
            <v>0.96048278945015642</v>
          </cell>
          <cell r="M785">
            <v>30479</v>
          </cell>
          <cell r="N785">
            <v>0.6812472060795709</v>
          </cell>
          <cell r="O785">
            <v>11915</v>
          </cell>
          <cell r="P785">
            <v>0</v>
          </cell>
          <cell r="Q785">
            <v>0</v>
          </cell>
          <cell r="R785">
            <v>0</v>
          </cell>
          <cell r="S785">
            <v>11915</v>
          </cell>
          <cell r="T785">
            <v>0.26631649530621365</v>
          </cell>
          <cell r="U785">
            <v>0</v>
          </cell>
          <cell r="V785">
            <v>467</v>
          </cell>
          <cell r="W785">
            <v>111</v>
          </cell>
          <cell r="X785">
            <v>578</v>
          </cell>
          <cell r="Y785">
            <v>1.2919088064371927E-2</v>
          </cell>
          <cell r="Z785">
            <v>0</v>
          </cell>
          <cell r="AA785">
            <v>0</v>
          </cell>
        </row>
        <row r="786">
          <cell r="J786">
            <v>27803</v>
          </cell>
          <cell r="K786">
            <v>25802</v>
          </cell>
          <cell r="L786">
            <v>0.92802934935078951</v>
          </cell>
          <cell r="M786">
            <v>19919</v>
          </cell>
          <cell r="N786">
            <v>0.71643347840161131</v>
          </cell>
          <cell r="O786">
            <v>918</v>
          </cell>
          <cell r="P786">
            <v>0</v>
          </cell>
          <cell r="Q786">
            <v>0</v>
          </cell>
          <cell r="R786">
            <v>0</v>
          </cell>
          <cell r="S786">
            <v>918</v>
          </cell>
          <cell r="T786">
            <v>3.3018019638168541E-2</v>
          </cell>
          <cell r="U786">
            <v>405</v>
          </cell>
          <cell r="V786">
            <v>1734</v>
          </cell>
          <cell r="W786">
            <v>2826</v>
          </cell>
          <cell r="X786">
            <v>4965</v>
          </cell>
          <cell r="Y786">
            <v>0.17857785131100962</v>
          </cell>
          <cell r="Z786">
            <v>0</v>
          </cell>
          <cell r="AA786">
            <v>0</v>
          </cell>
        </row>
        <row r="787">
          <cell r="J787">
            <v>21344</v>
          </cell>
          <cell r="K787">
            <v>21159</v>
          </cell>
          <cell r="L787">
            <v>0.99133245877061471</v>
          </cell>
          <cell r="M787">
            <v>16718</v>
          </cell>
          <cell r="N787">
            <v>0.78326461769115441</v>
          </cell>
          <cell r="O787">
            <v>4277</v>
          </cell>
          <cell r="P787">
            <v>0</v>
          </cell>
          <cell r="Q787">
            <v>0</v>
          </cell>
          <cell r="R787">
            <v>0</v>
          </cell>
          <cell r="S787">
            <v>4277</v>
          </cell>
          <cell r="T787">
            <v>0.20038418290854573</v>
          </cell>
          <cell r="U787">
            <v>99</v>
          </cell>
          <cell r="V787">
            <v>65</v>
          </cell>
          <cell r="W787">
            <v>0</v>
          </cell>
          <cell r="X787">
            <v>164</v>
          </cell>
          <cell r="Y787">
            <v>7.6836581709145424E-3</v>
          </cell>
          <cell r="Z787">
            <v>0</v>
          </cell>
          <cell r="AA787">
            <v>0</v>
          </cell>
        </row>
        <row r="788">
          <cell r="J788">
            <v>55886</v>
          </cell>
          <cell r="K788">
            <v>55374</v>
          </cell>
          <cell r="L788">
            <v>0.99083849264574309</v>
          </cell>
          <cell r="M788">
            <v>54089</v>
          </cell>
          <cell r="N788">
            <v>0.96784525641484453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906</v>
          </cell>
          <cell r="W788">
            <v>379</v>
          </cell>
          <cell r="X788">
            <v>1285</v>
          </cell>
          <cell r="Y788">
            <v>2.2993236230898616E-2</v>
          </cell>
          <cell r="Z788">
            <v>0</v>
          </cell>
          <cell r="AA788">
            <v>0</v>
          </cell>
        </row>
        <row r="789">
          <cell r="J789">
            <v>67449</v>
          </cell>
          <cell r="K789">
            <v>67288</v>
          </cell>
          <cell r="L789">
            <v>0.99761301131225077</v>
          </cell>
          <cell r="M789">
            <v>60816</v>
          </cell>
          <cell r="N789">
            <v>0.90165903126806923</v>
          </cell>
          <cell r="O789">
            <v>6013</v>
          </cell>
          <cell r="P789">
            <v>0</v>
          </cell>
          <cell r="Q789">
            <v>0</v>
          </cell>
          <cell r="R789">
            <v>0</v>
          </cell>
          <cell r="S789">
            <v>6013</v>
          </cell>
          <cell r="T789">
            <v>8.9148838381592016E-2</v>
          </cell>
          <cell r="U789">
            <v>41</v>
          </cell>
          <cell r="V789">
            <v>285</v>
          </cell>
          <cell r="W789">
            <v>133</v>
          </cell>
          <cell r="X789">
            <v>459</v>
          </cell>
          <cell r="Y789">
            <v>6.8051416625895117E-3</v>
          </cell>
          <cell r="Z789">
            <v>0</v>
          </cell>
          <cell r="AA789">
            <v>0</v>
          </cell>
        </row>
        <row r="790">
          <cell r="J790">
            <v>99096</v>
          </cell>
          <cell r="K790">
            <v>98483</v>
          </cell>
          <cell r="L790">
            <v>0.99381407927666099</v>
          </cell>
          <cell r="M790">
            <v>79118</v>
          </cell>
          <cell r="N790">
            <v>0.79839751352224109</v>
          </cell>
          <cell r="O790">
            <v>5662</v>
          </cell>
          <cell r="P790">
            <v>0</v>
          </cell>
          <cell r="Q790">
            <v>0</v>
          </cell>
          <cell r="R790">
            <v>0</v>
          </cell>
          <cell r="S790">
            <v>5662</v>
          </cell>
          <cell r="T790">
            <v>5.7136514087349641E-2</v>
          </cell>
          <cell r="U790">
            <v>0</v>
          </cell>
          <cell r="V790">
            <v>10508</v>
          </cell>
          <cell r="W790">
            <v>2989</v>
          </cell>
          <cell r="X790">
            <v>13497</v>
          </cell>
          <cell r="Y790">
            <v>0.13620125938483896</v>
          </cell>
          <cell r="Z790">
            <v>206</v>
          </cell>
          <cell r="AA790">
            <v>2.0787922822313714E-3</v>
          </cell>
        </row>
        <row r="791">
          <cell r="J791">
            <v>60863</v>
          </cell>
          <cell r="K791">
            <v>60829</v>
          </cell>
          <cell r="L791">
            <v>0.99944136831901154</v>
          </cell>
          <cell r="M791">
            <v>56014</v>
          </cell>
          <cell r="N791">
            <v>0.920329264084912</v>
          </cell>
          <cell r="O791">
            <v>4669</v>
          </cell>
          <cell r="P791">
            <v>0</v>
          </cell>
          <cell r="Q791">
            <v>0</v>
          </cell>
          <cell r="R791">
            <v>0</v>
          </cell>
          <cell r="S791">
            <v>4669</v>
          </cell>
          <cell r="T791">
            <v>7.6713274074560897E-2</v>
          </cell>
          <cell r="U791">
            <v>0</v>
          </cell>
          <cell r="V791">
            <v>124</v>
          </cell>
          <cell r="W791">
            <v>22</v>
          </cell>
          <cell r="X791">
            <v>146</v>
          </cell>
          <cell r="Y791">
            <v>2.398830159538636E-3</v>
          </cell>
          <cell r="Z791">
            <v>0</v>
          </cell>
          <cell r="AA791">
            <v>0</v>
          </cell>
        </row>
        <row r="792">
          <cell r="J792">
            <v>30301</v>
          </cell>
          <cell r="K792">
            <v>29811</v>
          </cell>
          <cell r="L792">
            <v>0.983828916537408</v>
          </cell>
          <cell r="M792">
            <v>18825</v>
          </cell>
          <cell r="N792">
            <v>0.62126662486386586</v>
          </cell>
          <cell r="O792">
            <v>8549</v>
          </cell>
          <cell r="P792">
            <v>0</v>
          </cell>
          <cell r="Q792">
            <v>0</v>
          </cell>
          <cell r="R792">
            <v>0</v>
          </cell>
          <cell r="S792">
            <v>8549</v>
          </cell>
          <cell r="T792">
            <v>0.28213590310550807</v>
          </cell>
          <cell r="U792">
            <v>3</v>
          </cell>
          <cell r="V792">
            <v>1844</v>
          </cell>
          <cell r="W792">
            <v>106</v>
          </cell>
          <cell r="X792">
            <v>1953</v>
          </cell>
          <cell r="Y792">
            <v>6.4453318372330939E-2</v>
          </cell>
          <cell r="Z792">
            <v>484</v>
          </cell>
          <cell r="AA792">
            <v>1.5973070195703112E-2</v>
          </cell>
        </row>
        <row r="793">
          <cell r="J793">
            <v>98073</v>
          </cell>
          <cell r="K793">
            <v>94522</v>
          </cell>
          <cell r="L793">
            <v>0.96379227718128335</v>
          </cell>
          <cell r="M793">
            <v>86944</v>
          </cell>
          <cell r="N793">
            <v>0.88652330406941771</v>
          </cell>
          <cell r="O793">
            <v>2906</v>
          </cell>
          <cell r="P793">
            <v>0</v>
          </cell>
          <cell r="Q793">
            <v>0</v>
          </cell>
          <cell r="R793">
            <v>0</v>
          </cell>
          <cell r="S793">
            <v>2906</v>
          </cell>
          <cell r="T793">
            <v>2.9630989161135074E-2</v>
          </cell>
          <cell r="U793">
            <v>65</v>
          </cell>
          <cell r="V793">
            <v>1719</v>
          </cell>
          <cell r="W793">
            <v>2888</v>
          </cell>
          <cell r="X793">
            <v>4672</v>
          </cell>
          <cell r="Y793">
            <v>4.7637983950730579E-2</v>
          </cell>
          <cell r="Z793">
            <v>0</v>
          </cell>
          <cell r="AA793">
            <v>0</v>
          </cell>
        </row>
        <row r="794">
          <cell r="J794">
            <v>4694</v>
          </cell>
          <cell r="K794">
            <v>4626</v>
          </cell>
          <cell r="L794">
            <v>0.98551342138900722</v>
          </cell>
          <cell r="M794">
            <v>3508</v>
          </cell>
          <cell r="N794">
            <v>0.74733702599062635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1039</v>
          </cell>
          <cell r="W794">
            <v>79</v>
          </cell>
          <cell r="X794">
            <v>1118</v>
          </cell>
          <cell r="Y794">
            <v>0.23817639539838092</v>
          </cell>
          <cell r="Z794">
            <v>0</v>
          </cell>
          <cell r="AA794">
            <v>0</v>
          </cell>
        </row>
        <row r="795">
          <cell r="J795">
            <v>4153</v>
          </cell>
          <cell r="K795">
            <v>4071</v>
          </cell>
          <cell r="L795">
            <v>0.98025523717794361</v>
          </cell>
          <cell r="M795">
            <v>1983</v>
          </cell>
          <cell r="N795">
            <v>0.47748615458704552</v>
          </cell>
          <cell r="O795">
            <v>2033</v>
          </cell>
          <cell r="P795">
            <v>0</v>
          </cell>
          <cell r="Q795">
            <v>0</v>
          </cell>
          <cell r="R795">
            <v>0</v>
          </cell>
          <cell r="S795">
            <v>2033</v>
          </cell>
          <cell r="T795">
            <v>0.48952564411268962</v>
          </cell>
          <cell r="U795">
            <v>0</v>
          </cell>
          <cell r="V795">
            <v>55</v>
          </cell>
          <cell r="W795">
            <v>0</v>
          </cell>
          <cell r="X795">
            <v>55</v>
          </cell>
          <cell r="Y795">
            <v>1.3243438478208525E-2</v>
          </cell>
          <cell r="Z795">
            <v>0</v>
          </cell>
          <cell r="AA795">
            <v>0</v>
          </cell>
        </row>
        <row r="796">
          <cell r="J796">
            <v>3255</v>
          </cell>
          <cell r="K796">
            <v>3213</v>
          </cell>
          <cell r="L796">
            <v>0.98709677419354835</v>
          </cell>
          <cell r="M796">
            <v>747</v>
          </cell>
          <cell r="N796">
            <v>0.2294930875576037</v>
          </cell>
          <cell r="O796">
            <v>265</v>
          </cell>
          <cell r="P796">
            <v>0</v>
          </cell>
          <cell r="Q796">
            <v>0</v>
          </cell>
          <cell r="R796">
            <v>0</v>
          </cell>
          <cell r="S796">
            <v>265</v>
          </cell>
          <cell r="T796">
            <v>8.1413210445468509E-2</v>
          </cell>
          <cell r="U796">
            <v>276</v>
          </cell>
          <cell r="V796">
            <v>1673</v>
          </cell>
          <cell r="W796">
            <v>188</v>
          </cell>
          <cell r="X796">
            <v>2137</v>
          </cell>
          <cell r="Y796">
            <v>0.65652841781874038</v>
          </cell>
          <cell r="Z796">
            <v>64</v>
          </cell>
          <cell r="AA796">
            <v>1.9662058371735791E-2</v>
          </cell>
        </row>
        <row r="797">
          <cell r="J797">
            <v>1035</v>
          </cell>
          <cell r="K797">
            <v>947</v>
          </cell>
          <cell r="L797">
            <v>0.91497584541062804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206</v>
          </cell>
          <cell r="V797">
            <v>736</v>
          </cell>
          <cell r="W797">
            <v>5</v>
          </cell>
          <cell r="X797">
            <v>947</v>
          </cell>
          <cell r="Y797">
            <v>0.91497584541062804</v>
          </cell>
          <cell r="Z797">
            <v>0</v>
          </cell>
          <cell r="AA797">
            <v>0</v>
          </cell>
        </row>
        <row r="798">
          <cell r="J798">
            <v>758</v>
          </cell>
          <cell r="K798">
            <v>623</v>
          </cell>
          <cell r="L798">
            <v>0.82189973614775724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623</v>
          </cell>
          <cell r="W798">
            <v>0</v>
          </cell>
          <cell r="X798">
            <v>623</v>
          </cell>
          <cell r="Y798">
            <v>0.82189973614775724</v>
          </cell>
          <cell r="Z798">
            <v>0</v>
          </cell>
          <cell r="AA798">
            <v>0</v>
          </cell>
        </row>
        <row r="799">
          <cell r="J799">
            <v>11301</v>
          </cell>
          <cell r="K799">
            <v>10929</v>
          </cell>
          <cell r="L799">
            <v>0.96708255906556939</v>
          </cell>
          <cell r="M799">
            <v>9261</v>
          </cell>
          <cell r="N799">
            <v>0.81948500132731616</v>
          </cell>
          <cell r="O799">
            <v>1211</v>
          </cell>
          <cell r="P799">
            <v>0</v>
          </cell>
          <cell r="Q799">
            <v>0</v>
          </cell>
          <cell r="R799">
            <v>0</v>
          </cell>
          <cell r="S799">
            <v>1211</v>
          </cell>
          <cell r="T799">
            <v>0.10715865852579418</v>
          </cell>
          <cell r="U799">
            <v>0</v>
          </cell>
          <cell r="V799">
            <v>457</v>
          </cell>
          <cell r="W799">
            <v>0</v>
          </cell>
          <cell r="X799">
            <v>457</v>
          </cell>
          <cell r="Y799">
            <v>4.0438899212459072E-2</v>
          </cell>
          <cell r="Z799">
            <v>0</v>
          </cell>
          <cell r="AA799">
            <v>0</v>
          </cell>
        </row>
        <row r="800">
          <cell r="J800">
            <v>20179</v>
          </cell>
          <cell r="K800">
            <v>16207</v>
          </cell>
          <cell r="L800">
            <v>0.8031617027602953</v>
          </cell>
          <cell r="M800">
            <v>9817</v>
          </cell>
          <cell r="N800">
            <v>0.48649586203478862</v>
          </cell>
          <cell r="O800">
            <v>621</v>
          </cell>
          <cell r="P800">
            <v>0</v>
          </cell>
          <cell r="Q800">
            <v>0</v>
          </cell>
          <cell r="R800">
            <v>0</v>
          </cell>
          <cell r="S800">
            <v>621</v>
          </cell>
          <cell r="T800">
            <v>3.0774567619802764E-2</v>
          </cell>
          <cell r="U800">
            <v>130</v>
          </cell>
          <cell r="V800">
            <v>5412</v>
          </cell>
          <cell r="W800">
            <v>227</v>
          </cell>
          <cell r="X800">
            <v>5769</v>
          </cell>
          <cell r="Y800">
            <v>0.28589127310570395</v>
          </cell>
          <cell r="Z800">
            <v>0</v>
          </cell>
          <cell r="AA800">
            <v>0</v>
          </cell>
        </row>
        <row r="801">
          <cell r="J801">
            <v>15522</v>
          </cell>
          <cell r="K801">
            <v>15330</v>
          </cell>
          <cell r="L801">
            <v>0.98763045999226906</v>
          </cell>
          <cell r="M801">
            <v>14163</v>
          </cell>
          <cell r="N801">
            <v>0.91244684963277933</v>
          </cell>
          <cell r="O801">
            <v>532</v>
          </cell>
          <cell r="P801">
            <v>0</v>
          </cell>
          <cell r="Q801">
            <v>0</v>
          </cell>
          <cell r="R801">
            <v>0</v>
          </cell>
          <cell r="S801">
            <v>532</v>
          </cell>
          <cell r="T801">
            <v>3.4273933771421211E-2</v>
          </cell>
          <cell r="U801">
            <v>229</v>
          </cell>
          <cell r="V801">
            <v>251</v>
          </cell>
          <cell r="W801">
            <v>155</v>
          </cell>
          <cell r="X801">
            <v>635</v>
          </cell>
          <cell r="Y801">
            <v>4.0909676588068551E-2</v>
          </cell>
          <cell r="Z801">
            <v>0</v>
          </cell>
          <cell r="AA801">
            <v>0</v>
          </cell>
        </row>
        <row r="802">
          <cell r="J802">
            <v>7352</v>
          </cell>
          <cell r="K802">
            <v>7218</v>
          </cell>
          <cell r="L802">
            <v>0.98177366702937974</v>
          </cell>
          <cell r="M802">
            <v>3392</v>
          </cell>
          <cell r="N802">
            <v>0.46137105549510338</v>
          </cell>
          <cell r="O802">
            <v>3309</v>
          </cell>
          <cell r="P802">
            <v>0</v>
          </cell>
          <cell r="Q802">
            <v>0</v>
          </cell>
          <cell r="R802">
            <v>0</v>
          </cell>
          <cell r="S802">
            <v>3309</v>
          </cell>
          <cell r="T802">
            <v>0.45008161044613709</v>
          </cell>
          <cell r="U802">
            <v>187</v>
          </cell>
          <cell r="V802">
            <v>112</v>
          </cell>
          <cell r="W802">
            <v>8</v>
          </cell>
          <cell r="X802">
            <v>307</v>
          </cell>
          <cell r="Y802">
            <v>4.175734494015234E-2</v>
          </cell>
          <cell r="Z802">
            <v>210</v>
          </cell>
          <cell r="AA802">
            <v>2.8563656147986942E-2</v>
          </cell>
        </row>
        <row r="803">
          <cell r="J803">
            <v>4412</v>
          </cell>
          <cell r="K803">
            <v>4259</v>
          </cell>
          <cell r="L803">
            <v>0.96532184950135991</v>
          </cell>
          <cell r="M803">
            <v>4002</v>
          </cell>
          <cell r="N803">
            <v>0.90707162284678156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250</v>
          </cell>
          <cell r="W803">
            <v>7</v>
          </cell>
          <cell r="X803">
            <v>257</v>
          </cell>
          <cell r="Y803">
            <v>5.8250226654578421E-2</v>
          </cell>
          <cell r="Z803">
            <v>0</v>
          </cell>
          <cell r="AA803">
            <v>0</v>
          </cell>
        </row>
        <row r="804">
          <cell r="J804">
            <v>6190</v>
          </cell>
          <cell r="K804">
            <v>5983</v>
          </cell>
          <cell r="L804">
            <v>0.96655896607431346</v>
          </cell>
          <cell r="M804">
            <v>5497</v>
          </cell>
          <cell r="N804">
            <v>0.88804523424878834</v>
          </cell>
          <cell r="O804">
            <v>0</v>
          </cell>
          <cell r="P804">
            <v>0</v>
          </cell>
          <cell r="Q804">
            <v>0</v>
          </cell>
          <cell r="R804">
            <v>66</v>
          </cell>
          <cell r="S804">
            <v>66</v>
          </cell>
          <cell r="T804">
            <v>1.0662358642972537E-2</v>
          </cell>
          <cell r="U804">
            <v>36</v>
          </cell>
          <cell r="V804">
            <v>384</v>
          </cell>
          <cell r="W804">
            <v>0</v>
          </cell>
          <cell r="X804">
            <v>420</v>
          </cell>
          <cell r="Y804">
            <v>6.7851373182552507E-2</v>
          </cell>
          <cell r="Z804">
            <v>0</v>
          </cell>
          <cell r="AA804">
            <v>0</v>
          </cell>
        </row>
        <row r="805">
          <cell r="J805">
            <v>20419</v>
          </cell>
          <cell r="K805">
            <v>20407</v>
          </cell>
          <cell r="L805">
            <v>0.99941231206229497</v>
          </cell>
          <cell r="M805">
            <v>20407</v>
          </cell>
          <cell r="N805">
            <v>0.99941231206229497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</row>
        <row r="806">
          <cell r="J806">
            <v>14726</v>
          </cell>
          <cell r="K806">
            <v>14328</v>
          </cell>
          <cell r="L806">
            <v>0.97297297297297303</v>
          </cell>
          <cell r="M806">
            <v>11631</v>
          </cell>
          <cell r="N806">
            <v>0.78982751595816925</v>
          </cell>
          <cell r="O806">
            <v>1851</v>
          </cell>
          <cell r="P806">
            <v>0</v>
          </cell>
          <cell r="Q806">
            <v>0</v>
          </cell>
          <cell r="R806">
            <v>0</v>
          </cell>
          <cell r="S806">
            <v>1851</v>
          </cell>
          <cell r="T806">
            <v>0.12569604780660057</v>
          </cell>
          <cell r="U806">
            <v>0</v>
          </cell>
          <cell r="V806">
            <v>628</v>
          </cell>
          <cell r="W806">
            <v>218</v>
          </cell>
          <cell r="X806">
            <v>846</v>
          </cell>
          <cell r="Y806">
            <v>5.7449409208203177E-2</v>
          </cell>
          <cell r="Z806">
            <v>0</v>
          </cell>
          <cell r="AA806">
            <v>0</v>
          </cell>
        </row>
        <row r="807">
          <cell r="J807">
            <v>7907</v>
          </cell>
          <cell r="K807">
            <v>7830</v>
          </cell>
          <cell r="L807">
            <v>0.99026179334766662</v>
          </cell>
          <cell r="M807">
            <v>6495</v>
          </cell>
          <cell r="N807">
            <v>0.82142405463513346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1335</v>
          </cell>
          <cell r="W807">
            <v>0</v>
          </cell>
          <cell r="X807">
            <v>1335</v>
          </cell>
          <cell r="Y807">
            <v>0.16883773871253319</v>
          </cell>
          <cell r="Z807">
            <v>0</v>
          </cell>
          <cell r="AA807">
            <v>0</v>
          </cell>
        </row>
        <row r="808">
          <cell r="J808">
            <v>19759</v>
          </cell>
          <cell r="K808">
            <v>19606</v>
          </cell>
          <cell r="L808">
            <v>0.99225669315248743</v>
          </cell>
          <cell r="M808">
            <v>17395</v>
          </cell>
          <cell r="N808">
            <v>0.88035831772863005</v>
          </cell>
          <cell r="O808">
            <v>1622</v>
          </cell>
          <cell r="P808">
            <v>0</v>
          </cell>
          <cell r="Q808">
            <v>0</v>
          </cell>
          <cell r="R808">
            <v>0</v>
          </cell>
          <cell r="S808">
            <v>1622</v>
          </cell>
          <cell r="T808">
            <v>8.2089174553368088E-2</v>
          </cell>
          <cell r="U808">
            <v>139</v>
          </cell>
          <cell r="V808">
            <v>346</v>
          </cell>
          <cell r="W808">
            <v>104</v>
          </cell>
          <cell r="X808">
            <v>589</v>
          </cell>
          <cell r="Y808">
            <v>2.9809200870489397E-2</v>
          </cell>
          <cell r="Z808">
            <v>0</v>
          </cell>
          <cell r="AA808">
            <v>0</v>
          </cell>
        </row>
        <row r="809">
          <cell r="J809">
            <v>24972</v>
          </cell>
          <cell r="K809">
            <v>24956</v>
          </cell>
          <cell r="L809">
            <v>0.9993592823962838</v>
          </cell>
          <cell r="M809">
            <v>20407</v>
          </cell>
          <cell r="N809">
            <v>0.81719525868973253</v>
          </cell>
          <cell r="O809">
            <v>4360</v>
          </cell>
          <cell r="P809">
            <v>0</v>
          </cell>
          <cell r="Q809">
            <v>0</v>
          </cell>
          <cell r="R809">
            <v>0</v>
          </cell>
          <cell r="S809">
            <v>4360</v>
          </cell>
          <cell r="T809">
            <v>0.17459554701265417</v>
          </cell>
          <cell r="U809">
            <v>29</v>
          </cell>
          <cell r="V809">
            <v>160</v>
          </cell>
          <cell r="W809">
            <v>0</v>
          </cell>
          <cell r="X809">
            <v>189</v>
          </cell>
          <cell r="Y809">
            <v>7.5684766938971648E-3</v>
          </cell>
          <cell r="Z809">
            <v>0</v>
          </cell>
          <cell r="AA809">
            <v>0</v>
          </cell>
        </row>
        <row r="810">
          <cell r="J810">
            <v>9577</v>
          </cell>
          <cell r="K810">
            <v>9246</v>
          </cell>
          <cell r="L810">
            <v>0.965438028610212</v>
          </cell>
          <cell r="M810">
            <v>5453</v>
          </cell>
          <cell r="N810">
            <v>0.56938498485955935</v>
          </cell>
          <cell r="O810">
            <v>1898</v>
          </cell>
          <cell r="P810">
            <v>0</v>
          </cell>
          <cell r="Q810">
            <v>0</v>
          </cell>
          <cell r="R810">
            <v>0</v>
          </cell>
          <cell r="S810">
            <v>1898</v>
          </cell>
          <cell r="T810">
            <v>0.19818314712331628</v>
          </cell>
          <cell r="U810">
            <v>0</v>
          </cell>
          <cell r="V810">
            <v>1895</v>
          </cell>
          <cell r="W810">
            <v>0</v>
          </cell>
          <cell r="X810">
            <v>1895</v>
          </cell>
          <cell r="Y810">
            <v>0.19786989662733634</v>
          </cell>
          <cell r="Z810">
            <v>0</v>
          </cell>
          <cell r="AA810">
            <v>0</v>
          </cell>
        </row>
        <row r="811">
          <cell r="J811">
            <v>15382</v>
          </cell>
          <cell r="K811">
            <v>15351</v>
          </cell>
          <cell r="L811">
            <v>0.99798465739175657</v>
          </cell>
          <cell r="M811">
            <v>15095</v>
          </cell>
          <cell r="N811">
            <v>0.98134182811077886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168</v>
          </cell>
          <cell r="W811">
            <v>88</v>
          </cell>
          <cell r="X811">
            <v>256</v>
          </cell>
          <cell r="Y811">
            <v>1.6642829280977767E-2</v>
          </cell>
          <cell r="Z811">
            <v>0</v>
          </cell>
          <cell r="AA811">
            <v>0</v>
          </cell>
        </row>
        <row r="812">
          <cell r="J812">
            <v>4950</v>
          </cell>
          <cell r="K812">
            <v>4768</v>
          </cell>
          <cell r="L812">
            <v>0.96323232323232322</v>
          </cell>
          <cell r="M812">
            <v>2795</v>
          </cell>
          <cell r="N812">
            <v>0.56464646464646462</v>
          </cell>
          <cell r="O812">
            <v>1252</v>
          </cell>
          <cell r="P812">
            <v>0</v>
          </cell>
          <cell r="Q812">
            <v>0</v>
          </cell>
          <cell r="R812">
            <v>0</v>
          </cell>
          <cell r="S812">
            <v>1252</v>
          </cell>
          <cell r="T812">
            <v>0.25292929292929295</v>
          </cell>
          <cell r="U812">
            <v>0</v>
          </cell>
          <cell r="V812">
            <v>721</v>
          </cell>
          <cell r="W812">
            <v>0</v>
          </cell>
          <cell r="X812">
            <v>721</v>
          </cell>
          <cell r="Y812">
            <v>0.14565656565656565</v>
          </cell>
          <cell r="Z812">
            <v>0</v>
          </cell>
          <cell r="AA812">
            <v>0</v>
          </cell>
        </row>
        <row r="813">
          <cell r="J813">
            <v>9063</v>
          </cell>
          <cell r="K813">
            <v>9063</v>
          </cell>
          <cell r="L813">
            <v>1</v>
          </cell>
          <cell r="M813">
            <v>6721</v>
          </cell>
          <cell r="N813">
            <v>0.74158667108021625</v>
          </cell>
          <cell r="O813">
            <v>2285</v>
          </cell>
          <cell r="P813">
            <v>0</v>
          </cell>
          <cell r="Q813">
            <v>0</v>
          </cell>
          <cell r="R813">
            <v>0</v>
          </cell>
          <cell r="S813">
            <v>2285</v>
          </cell>
          <cell r="T813">
            <v>0.25212402074368312</v>
          </cell>
          <cell r="U813">
            <v>0</v>
          </cell>
          <cell r="V813">
            <v>0</v>
          </cell>
          <cell r="W813">
            <v>57</v>
          </cell>
          <cell r="X813">
            <v>57</v>
          </cell>
          <cell r="Y813">
            <v>6.2893081761006293E-3</v>
          </cell>
          <cell r="Z813">
            <v>0</v>
          </cell>
          <cell r="AA813">
            <v>0</v>
          </cell>
        </row>
        <row r="814">
          <cell r="J814">
            <v>13331</v>
          </cell>
          <cell r="K814">
            <v>12941</v>
          </cell>
          <cell r="L814">
            <v>0.97074488035406192</v>
          </cell>
          <cell r="M814">
            <v>5549</v>
          </cell>
          <cell r="N814">
            <v>0.41624784337259019</v>
          </cell>
          <cell r="O814">
            <v>5702</v>
          </cell>
          <cell r="P814">
            <v>0</v>
          </cell>
          <cell r="Q814">
            <v>0</v>
          </cell>
          <cell r="R814">
            <v>0</v>
          </cell>
          <cell r="S814">
            <v>5702</v>
          </cell>
          <cell r="T814">
            <v>0.42772485184907361</v>
          </cell>
          <cell r="U814">
            <v>0</v>
          </cell>
          <cell r="V814">
            <v>1690</v>
          </cell>
          <cell r="W814">
            <v>0</v>
          </cell>
          <cell r="X814">
            <v>1690</v>
          </cell>
          <cell r="Y814">
            <v>0.12677218513239816</v>
          </cell>
          <cell r="Z814">
            <v>0</v>
          </cell>
          <cell r="AA814">
            <v>0</v>
          </cell>
        </row>
        <row r="815">
          <cell r="J815">
            <v>13162</v>
          </cell>
          <cell r="K815">
            <v>13063</v>
          </cell>
          <cell r="L815">
            <v>0.99247834675581215</v>
          </cell>
          <cell r="M815">
            <v>7073</v>
          </cell>
          <cell r="N815">
            <v>0.53738033733475155</v>
          </cell>
          <cell r="O815">
            <v>4700</v>
          </cell>
          <cell r="P815">
            <v>0</v>
          </cell>
          <cell r="Q815">
            <v>0</v>
          </cell>
          <cell r="R815">
            <v>0</v>
          </cell>
          <cell r="S815">
            <v>4700</v>
          </cell>
          <cell r="T815">
            <v>0.35708858836043156</v>
          </cell>
          <cell r="U815">
            <v>0</v>
          </cell>
          <cell r="V815">
            <v>1211</v>
          </cell>
          <cell r="W815">
            <v>79</v>
          </cell>
          <cell r="X815">
            <v>1290</v>
          </cell>
          <cell r="Y815">
            <v>9.8009421060629084E-2</v>
          </cell>
          <cell r="Z815">
            <v>0</v>
          </cell>
          <cell r="AA815">
            <v>0</v>
          </cell>
        </row>
        <row r="816">
          <cell r="J816">
            <v>4680</v>
          </cell>
          <cell r="K816">
            <v>4149</v>
          </cell>
          <cell r="L816">
            <v>0.8865384615384615</v>
          </cell>
          <cell r="M816">
            <v>0</v>
          </cell>
          <cell r="N816">
            <v>0</v>
          </cell>
          <cell r="O816">
            <v>2634</v>
          </cell>
          <cell r="P816">
            <v>0</v>
          </cell>
          <cell r="Q816">
            <v>0</v>
          </cell>
          <cell r="R816">
            <v>0</v>
          </cell>
          <cell r="S816">
            <v>2634</v>
          </cell>
          <cell r="T816">
            <v>0.56282051282051282</v>
          </cell>
          <cell r="U816">
            <v>413</v>
          </cell>
          <cell r="V816">
            <v>1102</v>
          </cell>
          <cell r="W816">
            <v>0</v>
          </cell>
          <cell r="X816">
            <v>1515</v>
          </cell>
          <cell r="Y816">
            <v>0.32371794871794873</v>
          </cell>
          <cell r="Z816">
            <v>0</v>
          </cell>
          <cell r="AA816">
            <v>0</v>
          </cell>
        </row>
        <row r="817">
          <cell r="J817">
            <v>6511</v>
          </cell>
          <cell r="K817">
            <v>6126</v>
          </cell>
          <cell r="L817">
            <v>0.94086929811088926</v>
          </cell>
          <cell r="M817">
            <v>3223</v>
          </cell>
          <cell r="N817">
            <v>0.49500844724312704</v>
          </cell>
          <cell r="O817">
            <v>1053</v>
          </cell>
          <cell r="P817">
            <v>0</v>
          </cell>
          <cell r="Q817">
            <v>0</v>
          </cell>
          <cell r="R817">
            <v>0</v>
          </cell>
          <cell r="S817">
            <v>1053</v>
          </cell>
          <cell r="T817">
            <v>0.1617263093226847</v>
          </cell>
          <cell r="U817">
            <v>0</v>
          </cell>
          <cell r="V817">
            <v>1516</v>
          </cell>
          <cell r="W817">
            <v>334</v>
          </cell>
          <cell r="X817">
            <v>1850</v>
          </cell>
          <cell r="Y817">
            <v>0.28413454154507756</v>
          </cell>
          <cell r="Z817">
            <v>0</v>
          </cell>
          <cell r="AA817">
            <v>0</v>
          </cell>
        </row>
        <row r="818">
          <cell r="J818">
            <v>426</v>
          </cell>
          <cell r="K818">
            <v>414</v>
          </cell>
          <cell r="L818">
            <v>0.971830985915493</v>
          </cell>
          <cell r="M818">
            <v>0</v>
          </cell>
          <cell r="N818">
            <v>0</v>
          </cell>
          <cell r="O818">
            <v>385</v>
          </cell>
          <cell r="P818">
            <v>0</v>
          </cell>
          <cell r="Q818">
            <v>0</v>
          </cell>
          <cell r="R818">
            <v>0</v>
          </cell>
          <cell r="S818">
            <v>385</v>
          </cell>
          <cell r="T818">
            <v>0.90375586854460099</v>
          </cell>
          <cell r="U818">
            <v>0</v>
          </cell>
          <cell r="V818">
            <v>29</v>
          </cell>
          <cell r="W818">
            <v>0</v>
          </cell>
          <cell r="X818">
            <v>29</v>
          </cell>
          <cell r="Y818">
            <v>6.8075117370892016E-2</v>
          </cell>
          <cell r="Z818">
            <v>0</v>
          </cell>
          <cell r="AA818">
            <v>0</v>
          </cell>
        </row>
        <row r="819">
          <cell r="J819">
            <v>942</v>
          </cell>
          <cell r="K819">
            <v>912</v>
          </cell>
          <cell r="L819">
            <v>0.96815286624203822</v>
          </cell>
          <cell r="M819">
            <v>0</v>
          </cell>
          <cell r="N819">
            <v>0</v>
          </cell>
          <cell r="O819">
            <v>695</v>
          </cell>
          <cell r="P819">
            <v>0</v>
          </cell>
          <cell r="Q819">
            <v>0</v>
          </cell>
          <cell r="R819">
            <v>0</v>
          </cell>
          <cell r="S819">
            <v>695</v>
          </cell>
          <cell r="T819">
            <v>0.73779193205944793</v>
          </cell>
          <cell r="U819">
            <v>0</v>
          </cell>
          <cell r="V819">
            <v>217</v>
          </cell>
          <cell r="W819">
            <v>0</v>
          </cell>
          <cell r="X819">
            <v>217</v>
          </cell>
          <cell r="Y819">
            <v>0.23036093418259024</v>
          </cell>
          <cell r="Z819">
            <v>0</v>
          </cell>
          <cell r="AA819">
            <v>0</v>
          </cell>
        </row>
        <row r="820">
          <cell r="J820">
            <v>3765</v>
          </cell>
          <cell r="K820">
            <v>3620</v>
          </cell>
          <cell r="L820">
            <v>0.9614873837981408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3403</v>
          </cell>
          <cell r="W820">
            <v>217</v>
          </cell>
          <cell r="X820">
            <v>3620</v>
          </cell>
          <cell r="Y820">
            <v>0.9614873837981408</v>
          </cell>
          <cell r="Z820">
            <v>0</v>
          </cell>
          <cell r="AA820">
            <v>0</v>
          </cell>
        </row>
        <row r="821">
          <cell r="J821">
            <v>550</v>
          </cell>
          <cell r="K821">
            <v>536</v>
          </cell>
          <cell r="L821">
            <v>0.97454545454545449</v>
          </cell>
          <cell r="M821">
            <v>0</v>
          </cell>
          <cell r="N821">
            <v>0</v>
          </cell>
          <cell r="O821">
            <v>360</v>
          </cell>
          <cell r="P821">
            <v>0</v>
          </cell>
          <cell r="Q821">
            <v>0</v>
          </cell>
          <cell r="R821">
            <v>0</v>
          </cell>
          <cell r="S821">
            <v>360</v>
          </cell>
          <cell r="T821">
            <v>0.65454545454545454</v>
          </cell>
          <cell r="U821">
            <v>32</v>
          </cell>
          <cell r="V821">
            <v>144</v>
          </cell>
          <cell r="W821">
            <v>0</v>
          </cell>
          <cell r="X821">
            <v>176</v>
          </cell>
          <cell r="Y821">
            <v>0.32</v>
          </cell>
          <cell r="Z821">
            <v>0</v>
          </cell>
          <cell r="AA821">
            <v>0</v>
          </cell>
        </row>
        <row r="822">
          <cell r="J822">
            <v>1327</v>
          </cell>
          <cell r="K822">
            <v>1123</v>
          </cell>
          <cell r="L822">
            <v>0.8462697814619442</v>
          </cell>
          <cell r="M822">
            <v>846</v>
          </cell>
          <cell r="N822">
            <v>0.63752825923134893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254</v>
          </cell>
          <cell r="W822">
            <v>23</v>
          </cell>
          <cell r="X822">
            <v>277</v>
          </cell>
          <cell r="Y822">
            <v>0.20874152223059533</v>
          </cell>
          <cell r="Z822">
            <v>0</v>
          </cell>
          <cell r="AA822">
            <v>0</v>
          </cell>
        </row>
        <row r="823">
          <cell r="J823">
            <v>1644</v>
          </cell>
          <cell r="K823">
            <v>1193</v>
          </cell>
          <cell r="L823">
            <v>0.72566909975669103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328</v>
          </cell>
          <cell r="V823">
            <v>865</v>
          </cell>
          <cell r="W823">
            <v>0</v>
          </cell>
          <cell r="X823">
            <v>1193</v>
          </cell>
          <cell r="Y823">
            <v>0.72566909975669103</v>
          </cell>
          <cell r="Z823">
            <v>0</v>
          </cell>
          <cell r="AA823">
            <v>0</v>
          </cell>
        </row>
        <row r="824">
          <cell r="J824">
            <v>6463</v>
          </cell>
          <cell r="K824">
            <v>6324</v>
          </cell>
          <cell r="L824">
            <v>0.97849295992573104</v>
          </cell>
          <cell r="M824">
            <v>3746</v>
          </cell>
          <cell r="N824">
            <v>0.57960699365619683</v>
          </cell>
          <cell r="O824">
            <v>1570</v>
          </cell>
          <cell r="P824">
            <v>0</v>
          </cell>
          <cell r="Q824">
            <v>0</v>
          </cell>
          <cell r="R824">
            <v>0</v>
          </cell>
          <cell r="S824">
            <v>1570</v>
          </cell>
          <cell r="T824">
            <v>0.24292124400433235</v>
          </cell>
          <cell r="U824">
            <v>0</v>
          </cell>
          <cell r="V824">
            <v>0</v>
          </cell>
          <cell r="W824">
            <v>1008</v>
          </cell>
          <cell r="X824">
            <v>1008</v>
          </cell>
          <cell r="Y824">
            <v>0.15596472226520192</v>
          </cell>
          <cell r="Z824">
            <v>0</v>
          </cell>
          <cell r="AA824">
            <v>0</v>
          </cell>
        </row>
        <row r="825">
          <cell r="J825">
            <v>6749</v>
          </cell>
          <cell r="K825">
            <v>6709</v>
          </cell>
          <cell r="L825">
            <v>0.99407319602904132</v>
          </cell>
          <cell r="M825">
            <v>3483</v>
          </cell>
          <cell r="N825">
            <v>0.51607645577122541</v>
          </cell>
          <cell r="O825">
            <v>2105</v>
          </cell>
          <cell r="P825">
            <v>0</v>
          </cell>
          <cell r="Q825">
            <v>0</v>
          </cell>
          <cell r="R825">
            <v>0</v>
          </cell>
          <cell r="S825">
            <v>2105</v>
          </cell>
          <cell r="T825">
            <v>0.31189805897169953</v>
          </cell>
          <cell r="U825">
            <v>0</v>
          </cell>
          <cell r="V825">
            <v>1121</v>
          </cell>
          <cell r="W825">
            <v>0</v>
          </cell>
          <cell r="X825">
            <v>1121</v>
          </cell>
          <cell r="Y825">
            <v>0.16609868128611646</v>
          </cell>
          <cell r="Z825">
            <v>0</v>
          </cell>
          <cell r="AA825">
            <v>0</v>
          </cell>
        </row>
        <row r="826">
          <cell r="J826">
            <v>1038</v>
          </cell>
          <cell r="K826">
            <v>542</v>
          </cell>
          <cell r="L826">
            <v>0.52215799614643543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157</v>
          </cell>
          <cell r="V826">
            <v>380</v>
          </cell>
          <cell r="W826">
            <v>5</v>
          </cell>
          <cell r="X826">
            <v>542</v>
          </cell>
          <cell r="Y826">
            <v>0.52215799614643543</v>
          </cell>
          <cell r="Z826">
            <v>0</v>
          </cell>
          <cell r="AA826">
            <v>0</v>
          </cell>
        </row>
        <row r="827">
          <cell r="J827">
            <v>4578</v>
          </cell>
          <cell r="K827">
            <v>3862</v>
          </cell>
          <cell r="L827">
            <v>0.84359982525120136</v>
          </cell>
          <cell r="M827">
            <v>3221</v>
          </cell>
          <cell r="N827">
            <v>0.7035823503713412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480</v>
          </cell>
          <cell r="W827">
            <v>161</v>
          </cell>
          <cell r="X827">
            <v>641</v>
          </cell>
          <cell r="Y827">
            <v>0.14001747487986019</v>
          </cell>
          <cell r="Z827">
            <v>0</v>
          </cell>
          <cell r="AA827">
            <v>0</v>
          </cell>
        </row>
        <row r="828">
          <cell r="J828">
            <v>4208</v>
          </cell>
          <cell r="K828">
            <v>3488</v>
          </cell>
          <cell r="L828">
            <v>0.82889733840304181</v>
          </cell>
          <cell r="M828">
            <v>324</v>
          </cell>
          <cell r="N828">
            <v>7.6996197718631185E-2</v>
          </cell>
          <cell r="O828">
            <v>727</v>
          </cell>
          <cell r="P828">
            <v>0</v>
          </cell>
          <cell r="Q828">
            <v>0</v>
          </cell>
          <cell r="R828">
            <v>0</v>
          </cell>
          <cell r="S828">
            <v>727</v>
          </cell>
          <cell r="T828">
            <v>0.17276615969581749</v>
          </cell>
          <cell r="U828">
            <v>1291</v>
          </cell>
          <cell r="V828">
            <v>1143</v>
          </cell>
          <cell r="W828">
            <v>3</v>
          </cell>
          <cell r="X828">
            <v>2437</v>
          </cell>
          <cell r="Y828">
            <v>0.57913498098859317</v>
          </cell>
          <cell r="Z828">
            <v>0</v>
          </cell>
          <cell r="AA828">
            <v>0</v>
          </cell>
        </row>
        <row r="829">
          <cell r="J829">
            <v>2925</v>
          </cell>
          <cell r="K829">
            <v>2817</v>
          </cell>
          <cell r="L829">
            <v>0.96307692307692305</v>
          </cell>
          <cell r="M829">
            <v>1928</v>
          </cell>
          <cell r="N829">
            <v>0.65914529914529918</v>
          </cell>
          <cell r="O829">
            <v>340</v>
          </cell>
          <cell r="P829">
            <v>0</v>
          </cell>
          <cell r="Q829">
            <v>0</v>
          </cell>
          <cell r="R829">
            <v>0</v>
          </cell>
          <cell r="S829">
            <v>340</v>
          </cell>
          <cell r="T829">
            <v>0.11623931623931624</v>
          </cell>
          <cell r="U829">
            <v>429</v>
          </cell>
          <cell r="V829">
            <v>90</v>
          </cell>
          <cell r="W829">
            <v>30</v>
          </cell>
          <cell r="X829">
            <v>549</v>
          </cell>
          <cell r="Y829">
            <v>0.18769230769230769</v>
          </cell>
          <cell r="Z829">
            <v>0</v>
          </cell>
          <cell r="AA829">
            <v>0</v>
          </cell>
        </row>
        <row r="830">
          <cell r="J830">
            <v>776</v>
          </cell>
          <cell r="K830">
            <v>756</v>
          </cell>
          <cell r="L830">
            <v>0.97422680412371132</v>
          </cell>
          <cell r="M830">
            <v>0</v>
          </cell>
          <cell r="N830">
            <v>0</v>
          </cell>
          <cell r="O830">
            <v>591</v>
          </cell>
          <cell r="P830">
            <v>0</v>
          </cell>
          <cell r="Q830">
            <v>0</v>
          </cell>
          <cell r="R830">
            <v>75</v>
          </cell>
          <cell r="S830">
            <v>666</v>
          </cell>
          <cell r="T830">
            <v>0.85824742268041232</v>
          </cell>
          <cell r="U830">
            <v>0</v>
          </cell>
          <cell r="V830">
            <v>68</v>
          </cell>
          <cell r="W830">
            <v>22</v>
          </cell>
          <cell r="X830">
            <v>90</v>
          </cell>
          <cell r="Y830">
            <v>0.11597938144329897</v>
          </cell>
          <cell r="Z830">
            <v>0</v>
          </cell>
          <cell r="AA830">
            <v>0</v>
          </cell>
        </row>
        <row r="831">
          <cell r="J831">
            <v>3800</v>
          </cell>
          <cell r="K831">
            <v>3642</v>
          </cell>
          <cell r="L831">
            <v>0.95842105263157895</v>
          </cell>
          <cell r="M831">
            <v>1247</v>
          </cell>
          <cell r="N831">
            <v>0.32815789473684209</v>
          </cell>
          <cell r="O831">
            <v>1743</v>
          </cell>
          <cell r="P831">
            <v>0</v>
          </cell>
          <cell r="Q831">
            <v>0</v>
          </cell>
          <cell r="R831">
            <v>0</v>
          </cell>
          <cell r="S831">
            <v>1743</v>
          </cell>
          <cell r="T831">
            <v>0.45868421052631581</v>
          </cell>
          <cell r="U831">
            <v>0</v>
          </cell>
          <cell r="V831">
            <v>652</v>
          </cell>
          <cell r="W831">
            <v>0</v>
          </cell>
          <cell r="X831">
            <v>652</v>
          </cell>
          <cell r="Y831">
            <v>0.17157894736842105</v>
          </cell>
          <cell r="Z831">
            <v>0</v>
          </cell>
          <cell r="AA831">
            <v>0</v>
          </cell>
        </row>
        <row r="832">
          <cell r="J832">
            <v>11265</v>
          </cell>
          <cell r="K832">
            <v>10823</v>
          </cell>
          <cell r="L832">
            <v>0.96076342654238789</v>
          </cell>
          <cell r="M832">
            <v>7794</v>
          </cell>
          <cell r="N832">
            <v>0.69187749667110521</v>
          </cell>
          <cell r="O832">
            <v>1188</v>
          </cell>
          <cell r="P832">
            <v>0</v>
          </cell>
          <cell r="Q832">
            <v>28</v>
          </cell>
          <cell r="R832">
            <v>0</v>
          </cell>
          <cell r="S832">
            <v>1216</v>
          </cell>
          <cell r="T832">
            <v>0.10794496227252552</v>
          </cell>
          <cell r="U832">
            <v>296</v>
          </cell>
          <cell r="V832">
            <v>1337</v>
          </cell>
          <cell r="W832">
            <v>180</v>
          </cell>
          <cell r="X832">
            <v>1813</v>
          </cell>
          <cell r="Y832">
            <v>0.1609409675987572</v>
          </cell>
          <cell r="Z832">
            <v>0</v>
          </cell>
          <cell r="AA832">
            <v>0</v>
          </cell>
        </row>
        <row r="833">
          <cell r="J833">
            <v>2777</v>
          </cell>
          <cell r="K833">
            <v>2701</v>
          </cell>
          <cell r="L833">
            <v>0.97263233705437524</v>
          </cell>
          <cell r="M833">
            <v>2203</v>
          </cell>
          <cell r="N833">
            <v>0.79330212459488658</v>
          </cell>
          <cell r="O833">
            <v>162</v>
          </cell>
          <cell r="P833">
            <v>0</v>
          </cell>
          <cell r="Q833">
            <v>0</v>
          </cell>
          <cell r="R833">
            <v>0</v>
          </cell>
          <cell r="S833">
            <v>162</v>
          </cell>
          <cell r="T833">
            <v>5.8336334173568601E-2</v>
          </cell>
          <cell r="U833">
            <v>336</v>
          </cell>
          <cell r="V833">
            <v>0</v>
          </cell>
          <cell r="W833">
            <v>0</v>
          </cell>
          <cell r="X833">
            <v>336</v>
          </cell>
          <cell r="Y833">
            <v>0.12099387828592006</v>
          </cell>
          <cell r="Z833">
            <v>0</v>
          </cell>
          <cell r="AA833">
            <v>0</v>
          </cell>
        </row>
        <row r="834">
          <cell r="J834">
            <v>1799</v>
          </cell>
          <cell r="K834">
            <v>1566</v>
          </cell>
          <cell r="L834">
            <v>0.87048360200111174</v>
          </cell>
          <cell r="M834">
            <v>0</v>
          </cell>
          <cell r="N834">
            <v>0</v>
          </cell>
          <cell r="O834">
            <v>910</v>
          </cell>
          <cell r="P834">
            <v>0</v>
          </cell>
          <cell r="Q834">
            <v>0</v>
          </cell>
          <cell r="R834">
            <v>0</v>
          </cell>
          <cell r="S834">
            <v>910</v>
          </cell>
          <cell r="T834">
            <v>0.50583657587548636</v>
          </cell>
          <cell r="U834">
            <v>368</v>
          </cell>
          <cell r="V834">
            <v>288</v>
          </cell>
          <cell r="W834">
            <v>0</v>
          </cell>
          <cell r="X834">
            <v>656</v>
          </cell>
          <cell r="Y834">
            <v>0.36464702612562533</v>
          </cell>
          <cell r="Z834">
            <v>0</v>
          </cell>
          <cell r="AA834">
            <v>0</v>
          </cell>
        </row>
        <row r="835">
          <cell r="J835">
            <v>8773</v>
          </cell>
          <cell r="K835">
            <v>8764</v>
          </cell>
          <cell r="L835">
            <v>0.9989741251567309</v>
          </cell>
          <cell r="M835">
            <v>8749</v>
          </cell>
          <cell r="N835">
            <v>0.99726433375128232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15</v>
          </cell>
          <cell r="X835">
            <v>15</v>
          </cell>
          <cell r="Y835">
            <v>1.7097914054485352E-3</v>
          </cell>
          <cell r="Z835">
            <v>0</v>
          </cell>
          <cell r="AA835">
            <v>0</v>
          </cell>
        </row>
        <row r="836">
          <cell r="J836">
            <v>4598</v>
          </cell>
          <cell r="K836">
            <v>4598</v>
          </cell>
          <cell r="L836">
            <v>1</v>
          </cell>
          <cell r="M836">
            <v>4598</v>
          </cell>
          <cell r="N836">
            <v>1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</row>
        <row r="837">
          <cell r="J837">
            <v>4677</v>
          </cell>
          <cell r="K837">
            <v>4315</v>
          </cell>
          <cell r="L837">
            <v>0.9225999572375454</v>
          </cell>
          <cell r="M837">
            <v>0</v>
          </cell>
          <cell r="N837">
            <v>0</v>
          </cell>
          <cell r="O837">
            <v>2610</v>
          </cell>
          <cell r="P837">
            <v>0</v>
          </cell>
          <cell r="Q837">
            <v>63</v>
          </cell>
          <cell r="R837">
            <v>0</v>
          </cell>
          <cell r="S837">
            <v>2673</v>
          </cell>
          <cell r="T837">
            <v>0.57152020525978187</v>
          </cell>
          <cell r="U837">
            <v>1617</v>
          </cell>
          <cell r="V837">
            <v>0</v>
          </cell>
          <cell r="W837">
            <v>25</v>
          </cell>
          <cell r="X837">
            <v>1642</v>
          </cell>
          <cell r="Y837">
            <v>0.35107975197776353</v>
          </cell>
          <cell r="Z837">
            <v>0</v>
          </cell>
          <cell r="AA837">
            <v>0</v>
          </cell>
        </row>
        <row r="838">
          <cell r="J838">
            <v>9980</v>
          </cell>
          <cell r="K838">
            <v>9841</v>
          </cell>
          <cell r="L838">
            <v>0.98607214428857715</v>
          </cell>
          <cell r="M838">
            <v>9442</v>
          </cell>
          <cell r="N838">
            <v>0.94609218436873743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98</v>
          </cell>
          <cell r="W838">
            <v>301</v>
          </cell>
          <cell r="X838">
            <v>399</v>
          </cell>
          <cell r="Y838">
            <v>3.9979959919839679E-2</v>
          </cell>
          <cell r="Z838">
            <v>0</v>
          </cell>
          <cell r="AA838">
            <v>0</v>
          </cell>
        </row>
        <row r="839">
          <cell r="J839">
            <v>9788</v>
          </cell>
          <cell r="K839">
            <v>9724</v>
          </cell>
          <cell r="L839">
            <v>0.99346138128320394</v>
          </cell>
          <cell r="M839">
            <v>9682</v>
          </cell>
          <cell r="N839">
            <v>0.98917041275030648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42</v>
          </cell>
          <cell r="X839">
            <v>42</v>
          </cell>
          <cell r="Y839">
            <v>4.290968532897425E-3</v>
          </cell>
          <cell r="Z839">
            <v>0</v>
          </cell>
          <cell r="AA839">
            <v>0</v>
          </cell>
        </row>
        <row r="840">
          <cell r="J840">
            <v>8947</v>
          </cell>
          <cell r="K840">
            <v>8761</v>
          </cell>
          <cell r="L840">
            <v>0.97921090868447525</v>
          </cell>
          <cell r="M840">
            <v>6874</v>
          </cell>
          <cell r="N840">
            <v>0.76830222420923211</v>
          </cell>
          <cell r="O840">
            <v>50</v>
          </cell>
          <cell r="P840">
            <v>0</v>
          </cell>
          <cell r="Q840">
            <v>0</v>
          </cell>
          <cell r="R840">
            <v>0</v>
          </cell>
          <cell r="S840">
            <v>50</v>
          </cell>
          <cell r="T840">
            <v>5.5884654073991282E-3</v>
          </cell>
          <cell r="U840">
            <v>0</v>
          </cell>
          <cell r="V840">
            <v>721</v>
          </cell>
          <cell r="W840">
            <v>1116</v>
          </cell>
          <cell r="X840">
            <v>1837</v>
          </cell>
          <cell r="Y840">
            <v>0.20532021906784398</v>
          </cell>
          <cell r="Z840">
            <v>0</v>
          </cell>
          <cell r="AA840">
            <v>0</v>
          </cell>
        </row>
        <row r="841">
          <cell r="J841">
            <v>2945</v>
          </cell>
          <cell r="K841">
            <v>2269</v>
          </cell>
          <cell r="L841">
            <v>0.7704584040747029</v>
          </cell>
          <cell r="M841">
            <v>344</v>
          </cell>
          <cell r="N841">
            <v>0.1168081494057725</v>
          </cell>
          <cell r="O841">
            <v>680</v>
          </cell>
          <cell r="P841">
            <v>0</v>
          </cell>
          <cell r="Q841">
            <v>0</v>
          </cell>
          <cell r="R841">
            <v>0</v>
          </cell>
          <cell r="S841">
            <v>680</v>
          </cell>
          <cell r="T841">
            <v>0.23089983022071306</v>
          </cell>
          <cell r="U841">
            <v>0</v>
          </cell>
          <cell r="V841">
            <v>1054</v>
          </cell>
          <cell r="W841">
            <v>191</v>
          </cell>
          <cell r="X841">
            <v>1245</v>
          </cell>
          <cell r="Y841">
            <v>0.42275042444821731</v>
          </cell>
          <cell r="Z841">
            <v>0</v>
          </cell>
          <cell r="AA841">
            <v>0</v>
          </cell>
        </row>
        <row r="842">
          <cell r="J842">
            <v>15164</v>
          </cell>
          <cell r="K842">
            <v>13489</v>
          </cell>
          <cell r="L842">
            <v>0.8895410182010024</v>
          </cell>
          <cell r="M842">
            <v>11933</v>
          </cell>
          <cell r="N842">
            <v>0.78692957003429176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598</v>
          </cell>
          <cell r="W842">
            <v>958</v>
          </cell>
          <cell r="X842">
            <v>1556</v>
          </cell>
          <cell r="Y842">
            <v>0.10261144816671063</v>
          </cell>
          <cell r="Z842">
            <v>0</v>
          </cell>
          <cell r="AA842">
            <v>0</v>
          </cell>
        </row>
        <row r="843">
          <cell r="J843">
            <v>11009</v>
          </cell>
          <cell r="K843">
            <v>11009</v>
          </cell>
          <cell r="L843">
            <v>1</v>
          </cell>
          <cell r="M843">
            <v>8800</v>
          </cell>
          <cell r="N843">
            <v>0.79934598964483605</v>
          </cell>
          <cell r="O843">
            <v>2209</v>
          </cell>
          <cell r="P843">
            <v>0</v>
          </cell>
          <cell r="Q843">
            <v>0</v>
          </cell>
          <cell r="R843">
            <v>0</v>
          </cell>
          <cell r="S843">
            <v>2209</v>
          </cell>
          <cell r="T843">
            <v>0.20065401035516395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</row>
        <row r="844">
          <cell r="J844">
            <v>7150</v>
          </cell>
          <cell r="K844">
            <v>7109</v>
          </cell>
          <cell r="L844">
            <v>0.99426573426573428</v>
          </cell>
          <cell r="M844">
            <v>4791</v>
          </cell>
          <cell r="N844">
            <v>0.6700699300699301</v>
          </cell>
          <cell r="O844">
            <v>2215</v>
          </cell>
          <cell r="P844">
            <v>0</v>
          </cell>
          <cell r="Q844">
            <v>0</v>
          </cell>
          <cell r="R844">
            <v>0</v>
          </cell>
          <cell r="S844">
            <v>2215</v>
          </cell>
          <cell r="T844">
            <v>0.30979020979020977</v>
          </cell>
          <cell r="U844">
            <v>0</v>
          </cell>
          <cell r="V844">
            <v>10</v>
          </cell>
          <cell r="W844">
            <v>93</v>
          </cell>
          <cell r="X844">
            <v>103</v>
          </cell>
          <cell r="Y844">
            <v>1.4405594405594406E-2</v>
          </cell>
          <cell r="Z844">
            <v>0</v>
          </cell>
          <cell r="AA844">
            <v>0</v>
          </cell>
        </row>
        <row r="845">
          <cell r="J845">
            <v>12674</v>
          </cell>
          <cell r="K845">
            <v>12247</v>
          </cell>
          <cell r="L845">
            <v>0.96630897901215085</v>
          </cell>
          <cell r="M845">
            <v>8712</v>
          </cell>
          <cell r="N845">
            <v>0.68739151017831779</v>
          </cell>
          <cell r="O845">
            <v>2954</v>
          </cell>
          <cell r="P845">
            <v>0</v>
          </cell>
          <cell r="Q845">
            <v>0</v>
          </cell>
          <cell r="R845">
            <v>0</v>
          </cell>
          <cell r="S845">
            <v>2954</v>
          </cell>
          <cell r="T845">
            <v>0.23307558781757928</v>
          </cell>
          <cell r="U845">
            <v>0</v>
          </cell>
          <cell r="V845">
            <v>0</v>
          </cell>
          <cell r="W845">
            <v>581</v>
          </cell>
          <cell r="X845">
            <v>581</v>
          </cell>
          <cell r="Y845">
            <v>4.5841881016253749E-2</v>
          </cell>
          <cell r="Z845">
            <v>0</v>
          </cell>
          <cell r="AA845">
            <v>0</v>
          </cell>
        </row>
        <row r="846">
          <cell r="J846">
            <v>4802</v>
          </cell>
          <cell r="K846">
            <v>4792</v>
          </cell>
          <cell r="L846">
            <v>0.99791753436068309</v>
          </cell>
          <cell r="M846">
            <v>4583</v>
          </cell>
          <cell r="N846">
            <v>0.95439400249895878</v>
          </cell>
          <cell r="O846">
            <v>136</v>
          </cell>
          <cell r="P846">
            <v>0</v>
          </cell>
          <cell r="Q846">
            <v>0</v>
          </cell>
          <cell r="R846">
            <v>0</v>
          </cell>
          <cell r="S846">
            <v>136</v>
          </cell>
          <cell r="T846">
            <v>2.8321532694710536E-2</v>
          </cell>
          <cell r="U846">
            <v>46</v>
          </cell>
          <cell r="V846">
            <v>27</v>
          </cell>
          <cell r="W846">
            <v>0</v>
          </cell>
          <cell r="X846">
            <v>73</v>
          </cell>
          <cell r="Y846">
            <v>1.5201999167013744E-2</v>
          </cell>
          <cell r="Z846">
            <v>0</v>
          </cell>
          <cell r="AA846">
            <v>0</v>
          </cell>
        </row>
        <row r="847">
          <cell r="J847">
            <v>3637</v>
          </cell>
          <cell r="K847">
            <v>3637</v>
          </cell>
          <cell r="L847">
            <v>1</v>
          </cell>
          <cell r="M847">
            <v>2791</v>
          </cell>
          <cell r="N847">
            <v>0.76739070662634035</v>
          </cell>
          <cell r="O847">
            <v>820</v>
          </cell>
          <cell r="P847">
            <v>0</v>
          </cell>
          <cell r="Q847">
            <v>0</v>
          </cell>
          <cell r="R847">
            <v>26</v>
          </cell>
          <cell r="S847">
            <v>846</v>
          </cell>
          <cell r="T847">
            <v>0.2326092933736596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</row>
        <row r="848">
          <cell r="J848">
            <v>8528</v>
          </cell>
          <cell r="K848">
            <v>7673</v>
          </cell>
          <cell r="L848">
            <v>0.89974202626641653</v>
          </cell>
          <cell r="M848">
            <v>3867</v>
          </cell>
          <cell r="N848">
            <v>0.45344746716697937</v>
          </cell>
          <cell r="O848">
            <v>2229</v>
          </cell>
          <cell r="P848">
            <v>0</v>
          </cell>
          <cell r="Q848">
            <v>0</v>
          </cell>
          <cell r="R848">
            <v>0</v>
          </cell>
          <cell r="S848">
            <v>2229</v>
          </cell>
          <cell r="T848">
            <v>0.26137429643527205</v>
          </cell>
          <cell r="U848">
            <v>188</v>
          </cell>
          <cell r="V848">
            <v>798</v>
          </cell>
          <cell r="W848">
            <v>591</v>
          </cell>
          <cell r="X848">
            <v>1577</v>
          </cell>
          <cell r="Y848">
            <v>0.18492026266416511</v>
          </cell>
          <cell r="Z848">
            <v>0</v>
          </cell>
          <cell r="AA848">
            <v>0</v>
          </cell>
        </row>
        <row r="849">
          <cell r="J849">
            <v>2585</v>
          </cell>
          <cell r="K849">
            <v>2340</v>
          </cell>
          <cell r="L849">
            <v>0.90522243713733075</v>
          </cell>
          <cell r="M849">
            <v>2094</v>
          </cell>
          <cell r="N849">
            <v>0.81005802707930363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246</v>
          </cell>
          <cell r="W849">
            <v>0</v>
          </cell>
          <cell r="X849">
            <v>246</v>
          </cell>
          <cell r="Y849">
            <v>9.5164410058027074E-2</v>
          </cell>
          <cell r="Z849">
            <v>0</v>
          </cell>
          <cell r="AA849">
            <v>0</v>
          </cell>
        </row>
        <row r="850">
          <cell r="J850">
            <v>11271</v>
          </cell>
          <cell r="K850">
            <v>11027</v>
          </cell>
          <cell r="L850">
            <v>0.97835152160411676</v>
          </cell>
          <cell r="M850">
            <v>6575</v>
          </cell>
          <cell r="N850">
            <v>0.58335551415136189</v>
          </cell>
          <cell r="O850">
            <v>3939</v>
          </cell>
          <cell r="P850">
            <v>0</v>
          </cell>
          <cell r="Q850">
            <v>0</v>
          </cell>
          <cell r="R850">
            <v>0</v>
          </cell>
          <cell r="S850">
            <v>3939</v>
          </cell>
          <cell r="T850">
            <v>0.34948096885813151</v>
          </cell>
          <cell r="U850">
            <v>127</v>
          </cell>
          <cell r="V850">
            <v>119</v>
          </cell>
          <cell r="W850">
            <v>267</v>
          </cell>
          <cell r="X850">
            <v>513</v>
          </cell>
          <cell r="Y850">
            <v>4.5515038594623372E-2</v>
          </cell>
          <cell r="Z850">
            <v>0</v>
          </cell>
          <cell r="AA850">
            <v>0</v>
          </cell>
        </row>
        <row r="851">
          <cell r="J851">
            <v>1899</v>
          </cell>
          <cell r="K851">
            <v>1572</v>
          </cell>
          <cell r="L851">
            <v>0.82780410742496047</v>
          </cell>
          <cell r="M851">
            <v>0</v>
          </cell>
          <cell r="N851">
            <v>0</v>
          </cell>
          <cell r="O851">
            <v>196</v>
          </cell>
          <cell r="P851">
            <v>0</v>
          </cell>
          <cell r="Q851">
            <v>0</v>
          </cell>
          <cell r="R851">
            <v>0</v>
          </cell>
          <cell r="S851">
            <v>196</v>
          </cell>
          <cell r="T851">
            <v>0.10321221695629279</v>
          </cell>
          <cell r="U851">
            <v>1236</v>
          </cell>
          <cell r="V851">
            <v>135</v>
          </cell>
          <cell r="W851">
            <v>5</v>
          </cell>
          <cell r="X851">
            <v>1376</v>
          </cell>
          <cell r="Y851">
            <v>0.72459189046866768</v>
          </cell>
          <cell r="Z851">
            <v>0</v>
          </cell>
          <cell r="AA851">
            <v>0</v>
          </cell>
        </row>
        <row r="852">
          <cell r="J852">
            <v>2105122</v>
          </cell>
          <cell r="K852">
            <v>2059248</v>
          </cell>
          <cell r="L852">
            <v>0.97820838887247386</v>
          </cell>
          <cell r="M852">
            <v>1761362</v>
          </cell>
          <cell r="N852">
            <v>0.83670305093956554</v>
          </cell>
          <cell r="O852">
            <v>180555</v>
          </cell>
          <cell r="P852">
            <v>0</v>
          </cell>
          <cell r="Q852">
            <v>91</v>
          </cell>
          <cell r="R852">
            <v>215</v>
          </cell>
          <cell r="S852">
            <v>180861</v>
          </cell>
          <cell r="T852">
            <v>8.5914735583020846E-2</v>
          </cell>
          <cell r="U852">
            <v>16368</v>
          </cell>
          <cell r="V852">
            <v>77359</v>
          </cell>
          <cell r="W852">
            <v>22334</v>
          </cell>
          <cell r="X852">
            <v>116061</v>
          </cell>
          <cell r="Y852">
            <v>5.5132671645633839E-2</v>
          </cell>
          <cell r="Z852">
            <v>964</v>
          </cell>
          <cell r="AA852">
            <v>4.5793070425372023E-4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  <pageSetUpPr fitToPage="1"/>
  </sheetPr>
  <dimension ref="B1:AR122"/>
  <sheetViews>
    <sheetView showGridLines="0" view="pageBreakPreview" topLeftCell="Q4" zoomScale="115" zoomScaleNormal="115" zoomScaleSheetLayoutView="115" workbookViewId="0">
      <selection activeCell="Z14" sqref="Z14"/>
    </sheetView>
  </sheetViews>
  <sheetFormatPr defaultColWidth="9.8984375" defaultRowHeight="11" x14ac:dyDescent="0.25"/>
  <cols>
    <col min="1" max="1" width="1.59765625" style="6" customWidth="1"/>
    <col min="2" max="2" width="9.59765625" style="6" customWidth="1"/>
    <col min="3" max="5" width="7" style="6" customWidth="1"/>
    <col min="6" max="6" width="8.296875" style="6" customWidth="1"/>
    <col min="7" max="7" width="9.59765625" style="6" customWidth="1"/>
    <col min="8" max="9" width="7" style="19" customWidth="1"/>
    <col min="10" max="11" width="7" style="6" customWidth="1"/>
    <col min="12" max="12" width="9.59765625" style="6" bestFit="1" customWidth="1"/>
    <col min="13" max="16" width="7" style="6" customWidth="1"/>
    <col min="17" max="17" width="1.3984375" style="6" customWidth="1"/>
    <col min="18" max="19" width="6.3984375" style="6" customWidth="1"/>
    <col min="20" max="20" width="8.8984375" style="6" bestFit="1" customWidth="1"/>
    <col min="21" max="21" width="13.296875" style="6" customWidth="1"/>
    <col min="22" max="44" width="5" style="6" customWidth="1"/>
    <col min="45" max="45" width="8.296875" style="6" customWidth="1"/>
    <col min="46" max="16384" width="9.8984375" style="6"/>
  </cols>
  <sheetData>
    <row r="1" spans="2:44" ht="22" x14ac:dyDescent="0.25">
      <c r="B1" s="47" t="s">
        <v>29</v>
      </c>
    </row>
    <row r="2" spans="2:44" ht="21" customHeight="1" thickBot="1" x14ac:dyDescent="0.3">
      <c r="B2" s="53" t="s">
        <v>30</v>
      </c>
      <c r="C2" s="1"/>
      <c r="D2" s="2"/>
      <c r="E2" s="2"/>
      <c r="F2" s="2"/>
      <c r="G2" s="3"/>
      <c r="H2" s="4"/>
      <c r="I2" s="5"/>
      <c r="J2" s="5"/>
      <c r="K2" s="5"/>
      <c r="L2" s="5"/>
      <c r="M2" s="5"/>
      <c r="N2" s="5"/>
      <c r="O2" s="5"/>
      <c r="P2" s="20" t="s">
        <v>223</v>
      </c>
    </row>
    <row r="3" spans="2:44" ht="16.5" customHeight="1" x14ac:dyDescent="0.25">
      <c r="B3" s="350" t="s">
        <v>32</v>
      </c>
      <c r="C3" s="346" t="s">
        <v>11</v>
      </c>
      <c r="D3" s="347"/>
      <c r="E3" s="347"/>
      <c r="F3" s="348"/>
      <c r="G3" s="352" t="s">
        <v>33</v>
      </c>
      <c r="H3" s="346" t="s">
        <v>11</v>
      </c>
      <c r="I3" s="347"/>
      <c r="J3" s="347"/>
      <c r="K3" s="348"/>
      <c r="L3" s="352" t="s">
        <v>33</v>
      </c>
      <c r="M3" s="346" t="s">
        <v>11</v>
      </c>
      <c r="N3" s="347"/>
      <c r="O3" s="347"/>
      <c r="P3" s="349"/>
    </row>
    <row r="4" spans="2:44" ht="27.5" thickBot="1" x14ac:dyDescent="0.3">
      <c r="B4" s="351"/>
      <c r="C4" s="7" t="s">
        <v>0</v>
      </c>
      <c r="D4" s="7" t="s">
        <v>28</v>
      </c>
      <c r="E4" s="8" t="s">
        <v>31</v>
      </c>
      <c r="F4" s="9" t="s">
        <v>1</v>
      </c>
      <c r="G4" s="353"/>
      <c r="H4" s="7" t="s">
        <v>0</v>
      </c>
      <c r="I4" s="7" t="s">
        <v>28</v>
      </c>
      <c r="J4" s="8" t="s">
        <v>31</v>
      </c>
      <c r="K4" s="9" t="s">
        <v>1</v>
      </c>
      <c r="L4" s="353"/>
      <c r="M4" s="7" t="s">
        <v>0</v>
      </c>
      <c r="N4" s="7" t="s">
        <v>28</v>
      </c>
      <c r="O4" s="8" t="s">
        <v>31</v>
      </c>
      <c r="P4" s="42" t="s">
        <v>1</v>
      </c>
    </row>
    <row r="5" spans="2:44" ht="20.25" customHeight="1" x14ac:dyDescent="0.25">
      <c r="B5" s="10" t="s">
        <v>90</v>
      </c>
      <c r="C5" s="56">
        <f>VLOOKUP($B5,様式【国から送付データ】!$H:$AD,8,FALSE)*100</f>
        <v>93.852903637523937</v>
      </c>
      <c r="D5" s="30">
        <f>VLOOKUP($B5,様式【国から送付データ】!$H:$AD,14,FALSE)*100</f>
        <v>1.9245905126568814</v>
      </c>
      <c r="E5" s="30">
        <f>VLOOKUP($B5,様式【国から送付データ】!$H:$AD,23,FALSE)*100</f>
        <v>1.8339183152520742</v>
      </c>
      <c r="F5" s="30">
        <f>VLOOKUP($B5,様式【国から送付データ】!$H:$AD,4,FALSE)*100</f>
        <v>97.611412465432892</v>
      </c>
      <c r="G5" s="10" t="s">
        <v>116</v>
      </c>
      <c r="H5" s="56">
        <f>VLOOKUP($G5,様式【国から送付データ】!$H:$AD,8,FALSE)*100</f>
        <v>90.836653386454174</v>
      </c>
      <c r="I5" s="30">
        <f>VLOOKUP($G5,様式【国から送付データ】!$H:$AD,14,FALSE)*100</f>
        <v>3.1679732682174526</v>
      </c>
      <c r="J5" s="30">
        <f>VLOOKUP($G5,様式【国から送付データ】!$H:$AD,23,FALSE)*100</f>
        <v>4.2475260249325277</v>
      </c>
      <c r="K5" s="30">
        <f>VLOOKUP($G5,様式【国から送付データ】!$H:$AD,4,FALSE)*100</f>
        <v>98.252152679604166</v>
      </c>
      <c r="L5" s="31" t="s">
        <v>142</v>
      </c>
      <c r="M5" s="30">
        <f>VLOOKUP($L5,様式【国から送付データ】!$H:$AD,8,FALSE)*100</f>
        <v>70.456077286003151</v>
      </c>
      <c r="N5" s="40"/>
      <c r="O5" s="30">
        <f>VLOOKUP($L5,様式【国から送付データ】!$H:$AD,23,FALSE)*100</f>
        <v>14.850595371826556</v>
      </c>
      <c r="P5" s="43">
        <f>VLOOKUP($L5,様式【国から送付データ】!$H:$AD,4,FALSE)*100</f>
        <v>85.306672657829694</v>
      </c>
      <c r="U5" s="21" t="s">
        <v>2</v>
      </c>
      <c r="V5" s="16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</row>
    <row r="6" spans="2:44" ht="20.25" customHeight="1" x14ac:dyDescent="0.25">
      <c r="B6" s="32" t="s">
        <v>91</v>
      </c>
      <c r="C6" s="33">
        <f>VLOOKUP($B6,様式【国から送付データ】!$H:$AD,8,FALSE)*100</f>
        <v>96.8451310932046</v>
      </c>
      <c r="D6" s="33">
        <f>VLOOKUP($B6,様式【国から送付データ】!$H:$AD,14,FALSE)*100</f>
        <v>0.29290123068800361</v>
      </c>
      <c r="E6" s="33">
        <f>VLOOKUP($B6,様式【国から送付データ】!$H:$AD,23,FALSE)*100</f>
        <v>2.6310827288840839</v>
      </c>
      <c r="F6" s="33">
        <f>VLOOKUP($B6,様式【国から送付データ】!$H:$AD,4,FALSE)*100</f>
        <v>99.769115052776698</v>
      </c>
      <c r="G6" s="32" t="s">
        <v>183</v>
      </c>
      <c r="H6" s="33">
        <f>VLOOKUP($G6,様式【国から送付データ】!$H:$AD,8,FALSE)*100</f>
        <v>46.587782058337915</v>
      </c>
      <c r="I6" s="33">
        <f>VLOOKUP($G6,様式【国から送付データ】!$H:$AD,14,FALSE)*100</f>
        <v>44.523940561364888</v>
      </c>
      <c r="J6" s="33">
        <f>VLOOKUP($G6,様式【国から送付データ】!$H:$AD,23,FALSE)*100</f>
        <v>7.1408915795266923</v>
      </c>
      <c r="K6" s="33">
        <f>VLOOKUP($G6,様式【国から送付データ】!$H:$AD,4,FALSE)*100</f>
        <v>98.252614199229498</v>
      </c>
      <c r="L6" s="34" t="s">
        <v>143</v>
      </c>
      <c r="M6" s="33">
        <f>VLOOKUP($L6,様式【国から送付データ】!$H:$AD,8,FALSE)*100</f>
        <v>7.4677693991729504</v>
      </c>
      <c r="N6" s="33">
        <f>VLOOKUP($L6,様式【国から送付データ】!$H:$AD,14,FALSE)*100</f>
        <v>17.222087083434687</v>
      </c>
      <c r="O6" s="33">
        <f>VLOOKUP($L6,様式【国から送付データ】!$H:$AD,23,FALSE)*100</f>
        <v>59.085380685964481</v>
      </c>
      <c r="P6" s="44">
        <f>VLOOKUP($L6,様式【国から送付データ】!$H:$AD,4,FALSE)*100</f>
        <v>83.775237168572119</v>
      </c>
      <c r="U6" s="251" t="s">
        <v>3</v>
      </c>
      <c r="V6" s="252" t="s">
        <v>4</v>
      </c>
      <c r="W6" s="252" t="s">
        <v>5</v>
      </c>
      <c r="X6" s="252" t="s">
        <v>12</v>
      </c>
      <c r="Y6" s="252" t="s">
        <v>13</v>
      </c>
      <c r="Z6" s="252" t="s">
        <v>14</v>
      </c>
      <c r="AA6" s="252" t="s">
        <v>15</v>
      </c>
      <c r="AB6" s="252" t="s">
        <v>16</v>
      </c>
      <c r="AC6" s="252" t="s">
        <v>17</v>
      </c>
      <c r="AD6" s="252" t="s">
        <v>18</v>
      </c>
      <c r="AE6" s="252" t="s">
        <v>19</v>
      </c>
      <c r="AF6" s="252" t="s">
        <v>20</v>
      </c>
      <c r="AG6" s="252" t="s">
        <v>21</v>
      </c>
      <c r="AH6" s="252" t="s">
        <v>22</v>
      </c>
      <c r="AI6" s="252" t="s">
        <v>23</v>
      </c>
      <c r="AJ6" s="252" t="s">
        <v>24</v>
      </c>
      <c r="AK6" s="252" t="s">
        <v>25</v>
      </c>
      <c r="AL6" s="252" t="s">
        <v>26</v>
      </c>
      <c r="AM6" s="252" t="s">
        <v>27</v>
      </c>
      <c r="AN6" s="252" t="s">
        <v>168</v>
      </c>
      <c r="AO6" s="252" t="s">
        <v>167</v>
      </c>
      <c r="AP6" s="252" t="s">
        <v>169</v>
      </c>
      <c r="AQ6" s="252" t="s">
        <v>221</v>
      </c>
      <c r="AR6" s="253" t="s">
        <v>222</v>
      </c>
    </row>
    <row r="7" spans="2:44" ht="20.25" customHeight="1" x14ac:dyDescent="0.25">
      <c r="B7" s="32" t="s">
        <v>92</v>
      </c>
      <c r="C7" s="33">
        <f>VLOOKUP($B7,様式【国から送付データ】!$H:$AD,8,FALSE)*100</f>
        <v>80.428128730727224</v>
      </c>
      <c r="D7" s="33">
        <f>VLOOKUP($B7,様式【国から送付データ】!$H:$AD,14,FALSE)*100</f>
        <v>16.325662323147654</v>
      </c>
      <c r="E7" s="33">
        <f>VLOOKUP($B7,様式【国から送付データ】!$H:$AD,23,FALSE)*100</f>
        <v>2.5610251720897153</v>
      </c>
      <c r="F7" s="33">
        <f>VLOOKUP($B7,様式【国から送付データ】!$H:$AD,4,FALSE)*100</f>
        <v>99.314816225964591</v>
      </c>
      <c r="G7" s="32" t="s">
        <v>118</v>
      </c>
      <c r="H7" s="33">
        <f>VLOOKUP($G7,様式【国から送付データ】!$H:$AD,8,FALSE)*100</f>
        <v>91.293418647166362</v>
      </c>
      <c r="I7" s="40"/>
      <c r="J7" s="33">
        <f>VLOOKUP($G7,様式【国から送付データ】!$H:$AD,23,FALSE)*100</f>
        <v>6.0786106032906764</v>
      </c>
      <c r="K7" s="33">
        <f>VLOOKUP($G7,様式【国から送付データ】!$H:$AD,4,FALSE)*100</f>
        <v>97.372029250457032</v>
      </c>
      <c r="L7" s="34" t="s">
        <v>144</v>
      </c>
      <c r="M7" s="33">
        <f>VLOOKUP($L7,様式【国から送付データ】!$H:$AD,8,FALSE)*100</f>
        <v>65.172054223149118</v>
      </c>
      <c r="N7" s="33">
        <f>VLOOKUP($L7,様式【国から送付データ】!$H:$AD,14,FALSE)*100</f>
        <v>11.505039972193257</v>
      </c>
      <c r="O7" s="33">
        <f>VLOOKUP($L7,様式【国から送付データ】!$H:$AD,23,FALSE)*100</f>
        <v>17.97010775112965</v>
      </c>
      <c r="P7" s="44">
        <f>VLOOKUP($L7,様式【国から送付データ】!$H:$AD,4,FALSE)*100</f>
        <v>94.647201946472009</v>
      </c>
      <c r="U7" s="58" t="s">
        <v>6</v>
      </c>
      <c r="V7" s="254">
        <v>120</v>
      </c>
      <c r="W7" s="254">
        <v>120</v>
      </c>
      <c r="X7" s="254">
        <v>120</v>
      </c>
      <c r="Y7" s="254">
        <v>120</v>
      </c>
      <c r="Z7" s="254">
        <v>120</v>
      </c>
      <c r="AA7" s="254">
        <v>120</v>
      </c>
      <c r="AB7" s="254">
        <v>120</v>
      </c>
      <c r="AC7" s="254">
        <v>118</v>
      </c>
      <c r="AD7" s="254">
        <v>111</v>
      </c>
      <c r="AE7" s="254">
        <v>81</v>
      </c>
      <c r="AF7" s="254">
        <v>81</v>
      </c>
      <c r="AG7" s="254">
        <v>81</v>
      </c>
      <c r="AH7" s="254">
        <v>80</v>
      </c>
      <c r="AI7" s="254">
        <v>77</v>
      </c>
      <c r="AJ7" s="254">
        <v>77</v>
      </c>
      <c r="AK7" s="255">
        <v>77</v>
      </c>
      <c r="AL7" s="254">
        <v>77</v>
      </c>
      <c r="AM7" s="255">
        <v>77</v>
      </c>
      <c r="AN7" s="255">
        <v>77</v>
      </c>
      <c r="AO7" s="255">
        <v>77</v>
      </c>
      <c r="AP7" s="255">
        <v>77</v>
      </c>
      <c r="AQ7" s="255">
        <v>77</v>
      </c>
      <c r="AR7" s="256">
        <v>77</v>
      </c>
    </row>
    <row r="8" spans="2:44" ht="20.25" customHeight="1" x14ac:dyDescent="0.25">
      <c r="B8" s="32" t="s">
        <v>93</v>
      </c>
      <c r="C8" s="33">
        <f>VLOOKUP($B8,様式【国から送付データ】!$H:$AD,8,FALSE)*100</f>
        <v>99.486611636802905</v>
      </c>
      <c r="D8" s="40"/>
      <c r="E8" s="33">
        <f>VLOOKUP($B8,様式【国から送付データ】!$H:$AD,23,FALSE)*100</f>
        <v>0.29997986712301189</v>
      </c>
      <c r="F8" s="33">
        <f>VLOOKUP($B8,様式【国から送付データ】!$H:$AD,4,FALSE)*100</f>
        <v>99.786591503925919</v>
      </c>
      <c r="G8" s="32" t="s">
        <v>119</v>
      </c>
      <c r="H8" s="33">
        <f>VLOOKUP($G8,様式【国から送付データ】!$H:$AD,8,FALSE)*100</f>
        <v>88.666228646517737</v>
      </c>
      <c r="I8" s="33">
        <f>VLOOKUP($G8,様式【国から送付データ】!$H:$AD,14,FALSE)*100</f>
        <v>1.0183968462549275</v>
      </c>
      <c r="J8" s="33">
        <f>VLOOKUP($G8,様式【国から送付データ】!$H:$AD,23,FALSE)*100</f>
        <v>6.9480946123521683</v>
      </c>
      <c r="K8" s="33">
        <f>VLOOKUP($G8,様式【国から送付データ】!$H:$AD,4,FALSE)*100</f>
        <v>96.632720105124832</v>
      </c>
      <c r="L8" s="34" t="s">
        <v>145</v>
      </c>
      <c r="M8" s="40"/>
      <c r="N8" s="33">
        <f>VLOOKUP($L8,様式【国から送付データ】!$H:$AD,14,FALSE)*100</f>
        <v>85.524568393094285</v>
      </c>
      <c r="O8" s="33">
        <f>VLOOKUP($L8,様式【国から送付データ】!$H:$AD,23,FALSE)*100</f>
        <v>11.686586985391765</v>
      </c>
      <c r="P8" s="44">
        <f>VLOOKUP($L8,様式【国から送付データ】!$H:$AD,4,FALSE)*100</f>
        <v>97.211155378486055</v>
      </c>
      <c r="U8" s="57" t="s">
        <v>7</v>
      </c>
      <c r="V8" s="257">
        <v>113</v>
      </c>
      <c r="W8" s="257">
        <v>116</v>
      </c>
      <c r="X8" s="257">
        <v>118</v>
      </c>
      <c r="Y8" s="257">
        <v>120</v>
      </c>
      <c r="Z8" s="257">
        <v>120</v>
      </c>
      <c r="AA8" s="257">
        <v>120</v>
      </c>
      <c r="AB8" s="257">
        <v>120</v>
      </c>
      <c r="AC8" s="257">
        <v>118</v>
      </c>
      <c r="AD8" s="257">
        <v>111</v>
      </c>
      <c r="AE8" s="257">
        <v>81</v>
      </c>
      <c r="AF8" s="257">
        <v>81</v>
      </c>
      <c r="AG8" s="257">
        <v>81</v>
      </c>
      <c r="AH8" s="257">
        <v>80</v>
      </c>
      <c r="AI8" s="257">
        <v>77</v>
      </c>
      <c r="AJ8" s="257">
        <v>77</v>
      </c>
      <c r="AK8" s="258">
        <v>77</v>
      </c>
      <c r="AL8" s="257">
        <v>77</v>
      </c>
      <c r="AM8" s="258">
        <v>77</v>
      </c>
      <c r="AN8" s="258">
        <v>77</v>
      </c>
      <c r="AO8" s="258">
        <v>77</v>
      </c>
      <c r="AP8" s="258">
        <v>77</v>
      </c>
      <c r="AQ8" s="258">
        <v>77</v>
      </c>
      <c r="AR8" s="259">
        <v>77</v>
      </c>
    </row>
    <row r="9" spans="2:44" ht="20.25" customHeight="1" x14ac:dyDescent="0.25">
      <c r="B9" s="32" t="s">
        <v>94</v>
      </c>
      <c r="C9" s="33">
        <f>VLOOKUP($B9,様式【国から送付データ】!$H:$AD,8,FALSE)*100</f>
        <v>83.09481658771054</v>
      </c>
      <c r="D9" s="33">
        <f>VLOOKUP($B9,様式【国から送付データ】!$H:$AD,14,FALSE)*100</f>
        <v>5.8767097546261038</v>
      </c>
      <c r="E9" s="33">
        <f>VLOOKUP($B9,様式【国から送付データ】!$H:$AD,23,FALSE)*100</f>
        <v>8.0228659591933624</v>
      </c>
      <c r="F9" s="33">
        <f>VLOOKUP($B9,様式【国から送付データ】!$H:$AD,4,FALSE)*100</f>
        <v>96.994392301529999</v>
      </c>
      <c r="G9" s="32" t="s">
        <v>120</v>
      </c>
      <c r="H9" s="33">
        <f>VLOOKUP($G9,様式【国から送付データ】!$H:$AD,8,FALSE)*100</f>
        <v>99.950137122911997</v>
      </c>
      <c r="I9" s="40"/>
      <c r="J9" s="40"/>
      <c r="K9" s="33">
        <f>VLOOKUP($G9,様式【国から送付データ】!$H:$AD,4,FALSE)*100</f>
        <v>99.950137122911997</v>
      </c>
      <c r="L9" s="34" t="s">
        <v>146</v>
      </c>
      <c r="M9" s="33">
        <f>VLOOKUP($L9,様式【国から送付データ】!$H:$AD,8,FALSE)*100</f>
        <v>32.737611697806663</v>
      </c>
      <c r="N9" s="33">
        <f>VLOOKUP($L9,様式【国から送付データ】!$H:$AD,14,FALSE)*100</f>
        <v>45.735174654752235</v>
      </c>
      <c r="O9" s="33">
        <f>VLOOKUP($L9,様式【国から送付データ】!$H:$AD,23,FALSE)*100</f>
        <v>17.573788248036827</v>
      </c>
      <c r="P9" s="44">
        <f>VLOOKUP($L9,様式【国から送付データ】!$H:$AD,4,FALSE)*100</f>
        <v>96.046574600595719</v>
      </c>
      <c r="U9" s="57" t="s">
        <v>171</v>
      </c>
      <c r="V9" s="260">
        <v>52.1</v>
      </c>
      <c r="W9" s="260">
        <v>56.8</v>
      </c>
      <c r="X9" s="260">
        <v>62.3</v>
      </c>
      <c r="Y9" s="260">
        <v>67.900000000000006</v>
      </c>
      <c r="Z9" s="260">
        <v>73.599999999999994</v>
      </c>
      <c r="AA9" s="260">
        <v>77.599999999999994</v>
      </c>
      <c r="AB9" s="260">
        <v>81.3</v>
      </c>
      <c r="AC9" s="260">
        <v>84.7</v>
      </c>
      <c r="AD9" s="260">
        <v>87.7</v>
      </c>
      <c r="AE9" s="261">
        <v>89.6</v>
      </c>
      <c r="AF9" s="261">
        <v>91.5</v>
      </c>
      <c r="AG9" s="261">
        <v>93.1</v>
      </c>
      <c r="AH9" s="261">
        <v>94</v>
      </c>
      <c r="AI9" s="261">
        <v>94.5</v>
      </c>
      <c r="AJ9" s="261">
        <v>95.3</v>
      </c>
      <c r="AK9" s="261">
        <v>95.9</v>
      </c>
      <c r="AL9" s="261">
        <v>96.6</v>
      </c>
      <c r="AM9" s="261">
        <v>96.8</v>
      </c>
      <c r="AN9" s="261">
        <v>97.3</v>
      </c>
      <c r="AO9" s="261">
        <v>97.4</v>
      </c>
      <c r="AP9" s="261">
        <v>97.6</v>
      </c>
      <c r="AQ9" s="261">
        <v>97.8</v>
      </c>
      <c r="AR9" s="262">
        <v>98</v>
      </c>
    </row>
    <row r="10" spans="2:44" ht="20.25" customHeight="1" x14ac:dyDescent="0.25">
      <c r="B10" s="32" t="s">
        <v>95</v>
      </c>
      <c r="C10" s="33">
        <f>VLOOKUP($B10,様式【国から送付データ】!$H:$AD,8,FALSE)*100</f>
        <v>99.114365833484641</v>
      </c>
      <c r="D10" s="40"/>
      <c r="E10" s="33">
        <f>VLOOKUP($B10,様式【国から送付データ】!$H:$AD,23,FALSE)*100</f>
        <v>0.54469527325546208</v>
      </c>
      <c r="F10" s="33">
        <f>VLOOKUP($B10,様式【国から送付データ】!$H:$AD,4,FALSE)*100</f>
        <v>99.659061106740097</v>
      </c>
      <c r="G10" s="32" t="s">
        <v>121</v>
      </c>
      <c r="H10" s="33">
        <f>VLOOKUP($G10,様式【国から送付データ】!$H:$AD,8,FALSE)*100</f>
        <v>78.729720400414223</v>
      </c>
      <c r="I10" s="33">
        <f>VLOOKUP($G10,様式【国から送付データ】!$H:$AD,14,FALSE)*100</f>
        <v>12.115982050396962</v>
      </c>
      <c r="J10" s="33">
        <f>VLOOKUP($G10,様式【国から送付データ】!$H:$AD,23,FALSE)*100</f>
        <v>6.7794269934414908</v>
      </c>
      <c r="K10" s="33">
        <f>VLOOKUP($G10,様式【国から送付データ】!$H:$AD,4,FALSE)*100</f>
        <v>97.625129444252678</v>
      </c>
      <c r="L10" s="34" t="s">
        <v>147</v>
      </c>
      <c r="M10" s="33">
        <f>VLOOKUP($L10,様式【国から送付データ】!$H:$AD,8,FALSE)*100</f>
        <v>68.98143956541422</v>
      </c>
      <c r="N10" s="33">
        <f>VLOOKUP($L10,様式【国から送付データ】!$H:$AD,14,FALSE)*100</f>
        <v>10.647351742870077</v>
      </c>
      <c r="O10" s="33">
        <f>VLOOKUP($L10,様式【国から送付データ】!$H:$AD,23,FALSE)*100</f>
        <v>16.505205975554549</v>
      </c>
      <c r="P10" s="44">
        <f>VLOOKUP($L10,様式【国から送付データ】!$H:$AD,4,FALSE)*100</f>
        <v>96.133997283838852</v>
      </c>
      <c r="U10" s="64" t="s">
        <v>173</v>
      </c>
      <c r="V10" s="263">
        <v>39.6</v>
      </c>
      <c r="W10" s="263">
        <v>43</v>
      </c>
      <c r="X10" s="263">
        <v>46.8</v>
      </c>
      <c r="Y10" s="263">
        <v>51.3</v>
      </c>
      <c r="Z10" s="263">
        <v>56.2</v>
      </c>
      <c r="AA10" s="263">
        <v>59.9</v>
      </c>
      <c r="AB10" s="263">
        <v>63.6</v>
      </c>
      <c r="AC10" s="263">
        <v>67.2</v>
      </c>
      <c r="AD10" s="263">
        <v>69.900000000000006</v>
      </c>
      <c r="AE10" s="264">
        <v>72.099999999999994</v>
      </c>
      <c r="AF10" s="264">
        <v>74.2</v>
      </c>
      <c r="AG10" s="264">
        <v>76</v>
      </c>
      <c r="AH10" s="264">
        <v>77.400000000000006</v>
      </c>
      <c r="AI10" s="264">
        <v>78.5</v>
      </c>
      <c r="AJ10" s="264">
        <v>79.3</v>
      </c>
      <c r="AK10" s="264">
        <v>80.2</v>
      </c>
      <c r="AL10" s="264">
        <v>80.900000000000006</v>
      </c>
      <c r="AM10" s="264">
        <v>81.5</v>
      </c>
      <c r="AN10" s="264">
        <v>82.3</v>
      </c>
      <c r="AO10" s="264">
        <v>82.7</v>
      </c>
      <c r="AP10" s="264">
        <v>83.1</v>
      </c>
      <c r="AQ10" s="264">
        <v>83.7</v>
      </c>
      <c r="AR10" s="265">
        <v>83.8</v>
      </c>
    </row>
    <row r="11" spans="2:44" ht="20.25" customHeight="1" x14ac:dyDescent="0.25">
      <c r="B11" s="32" t="s">
        <v>96</v>
      </c>
      <c r="C11" s="33">
        <f>VLOOKUP($B11,様式【国から送付データ】!$H:$AD,8,FALSE)*100</f>
        <v>97.833671719461464</v>
      </c>
      <c r="D11" s="33">
        <f>VLOOKUP($B11,様式【国から送付データ】!$H:$AD,14,FALSE)*100</f>
        <v>1.9376712463779544</v>
      </c>
      <c r="E11" s="33">
        <f>VLOOKUP($B11,様式【国から送付データ】!$H:$AD,23,FALSE)*100</f>
        <v>0.19514695156807474</v>
      </c>
      <c r="F11" s="33">
        <f>VLOOKUP($B11,様式【国から送付データ】!$H:$AD,4,FALSE)*100</f>
        <v>99.9664899174075</v>
      </c>
      <c r="G11" s="32" t="s">
        <v>122</v>
      </c>
      <c r="H11" s="33">
        <f>VLOOKUP($G11,様式【国から送付データ】!$H:$AD,8,FALSE)*100</f>
        <v>82.162638469285</v>
      </c>
      <c r="I11" s="40"/>
      <c r="J11" s="33">
        <f>VLOOKUP($G11,様式【国から送付データ】!$H:$AD,23,FALSE)*100</f>
        <v>16.868076535750252</v>
      </c>
      <c r="K11" s="33">
        <f>VLOOKUP($G11,様式【国から送付データ】!$H:$AD,4,FALSE)*100</f>
        <v>99.030715005035248</v>
      </c>
      <c r="L11" s="34" t="s">
        <v>148</v>
      </c>
      <c r="M11" s="33">
        <f>VLOOKUP($L11,様式【国から送付データ】!$H:$AD,8,FALSE)*100</f>
        <v>79.460051076249556</v>
      </c>
      <c r="N11" s="33">
        <f>VLOOKUP($L11,様式【国から送付データ】!$H:$AD,14,FALSE)*100</f>
        <v>5.8737686975556365</v>
      </c>
      <c r="O11" s="33">
        <f>VLOOKUP($L11,様式【国から送付データ】!$H:$AD,23,FALSE)*100</f>
        <v>11.929952572053995</v>
      </c>
      <c r="P11" s="44">
        <f>VLOOKUP($L11,様式【国から送付データ】!$H:$AD,4,FALSE)*100</f>
        <v>97.263772345859181</v>
      </c>
      <c r="U11" s="64" t="s">
        <v>174</v>
      </c>
      <c r="V11" s="263">
        <v>4.5</v>
      </c>
      <c r="W11" s="263">
        <v>5.5</v>
      </c>
      <c r="X11" s="263">
        <v>6.6</v>
      </c>
      <c r="Y11" s="263">
        <v>7.4</v>
      </c>
      <c r="Z11" s="263">
        <v>8.1999999999999993</v>
      </c>
      <c r="AA11" s="263">
        <v>9.1</v>
      </c>
      <c r="AB11" s="263">
        <v>9.4</v>
      </c>
      <c r="AC11" s="263">
        <v>9.8000000000000007</v>
      </c>
      <c r="AD11" s="263">
        <v>10.1</v>
      </c>
      <c r="AE11" s="264">
        <v>10.1</v>
      </c>
      <c r="AF11" s="264">
        <v>10.4</v>
      </c>
      <c r="AG11" s="264">
        <v>10.4</v>
      </c>
      <c r="AH11" s="264">
        <v>10.5</v>
      </c>
      <c r="AI11" s="264">
        <v>10.3</v>
      </c>
      <c r="AJ11" s="264">
        <v>10.1</v>
      </c>
      <c r="AK11" s="264">
        <v>10</v>
      </c>
      <c r="AL11" s="264">
        <v>9.8000000000000007</v>
      </c>
      <c r="AM11" s="264">
        <v>9.6</v>
      </c>
      <c r="AN11" s="264">
        <v>9.3000000000000007</v>
      </c>
      <c r="AO11" s="264">
        <v>9</v>
      </c>
      <c r="AP11" s="264">
        <v>8.8000000000000007</v>
      </c>
      <c r="AQ11" s="264">
        <v>8.6</v>
      </c>
      <c r="AR11" s="265">
        <v>8.5</v>
      </c>
    </row>
    <row r="12" spans="2:44" ht="20.25" customHeight="1" x14ac:dyDescent="0.25">
      <c r="B12" s="32" t="s">
        <v>97</v>
      </c>
      <c r="C12" s="33">
        <f>VLOOKUP($B12,様式【国から送付データ】!$H:$AD,8,FALSE)*100</f>
        <v>67.560929529567346</v>
      </c>
      <c r="D12" s="33">
        <f>VLOOKUP($B12,様式【国から送付データ】!$H:$AD,14,FALSE)*100</f>
        <v>17.041375401473644</v>
      </c>
      <c r="E12" s="33">
        <f>VLOOKUP($B12,様式【国から送付データ】!$H:$AD,23,FALSE)*100</f>
        <v>13.702059323634991</v>
      </c>
      <c r="F12" s="33">
        <f>VLOOKUP($B12,様式【国から送付データ】!$H:$AD,4,FALSE)*100</f>
        <v>98.304364254675988</v>
      </c>
      <c r="G12" s="32" t="s">
        <v>123</v>
      </c>
      <c r="H12" s="33">
        <f>VLOOKUP($G12,様式【国から送付データ】!$H:$AD,8,FALSE)*100</f>
        <v>88.520069451537125</v>
      </c>
      <c r="I12" s="33">
        <f>VLOOKUP($G12,様式【国から送付データ】!$H:$AD,14,FALSE)*100</f>
        <v>8.1554488816259827</v>
      </c>
      <c r="J12" s="33">
        <f>VLOOKUP($G12,様式【国から送付データ】!$H:$AD,23,FALSE)*100</f>
        <v>2.9363701358390357</v>
      </c>
      <c r="K12" s="33">
        <f>VLOOKUP($G12,様式【国から送付データ】!$H:$AD,4,FALSE)*100</f>
        <v>99.611888469002139</v>
      </c>
      <c r="L12" s="34" t="s">
        <v>149</v>
      </c>
      <c r="M12" s="40"/>
      <c r="N12" s="33">
        <f>VLOOKUP($L12,様式【国から送付データ】!$H:$AD,14,FALSE)*100</f>
        <v>50.400916380297822</v>
      </c>
      <c r="O12" s="33">
        <f>VLOOKUP($L12,様式【国から送付データ】!$H:$AD,23,FALSE)*100</f>
        <v>36.597938144329895</v>
      </c>
      <c r="P12" s="44">
        <f>VLOOKUP($L12,様式【国から送付データ】!$H:$AD,4,FALSE)*100</f>
        <v>86.998854524627717</v>
      </c>
      <c r="U12" s="64" t="s">
        <v>175</v>
      </c>
      <c r="V12" s="263">
        <v>8</v>
      </c>
      <c r="W12" s="263">
        <v>8.3000000000000007</v>
      </c>
      <c r="X12" s="263">
        <v>8.9</v>
      </c>
      <c r="Y12" s="263">
        <v>9.1</v>
      </c>
      <c r="Z12" s="263">
        <v>9.1999999999999993</v>
      </c>
      <c r="AA12" s="263">
        <v>8.6999999999999993</v>
      </c>
      <c r="AB12" s="263">
        <v>8.1999999999999993</v>
      </c>
      <c r="AC12" s="263">
        <v>7.7</v>
      </c>
      <c r="AD12" s="263">
        <v>7.6</v>
      </c>
      <c r="AE12" s="264">
        <v>7.4</v>
      </c>
      <c r="AF12" s="264">
        <v>7</v>
      </c>
      <c r="AG12" s="264">
        <v>6.7</v>
      </c>
      <c r="AH12" s="264">
        <v>6.1</v>
      </c>
      <c r="AI12" s="264">
        <v>5.7</v>
      </c>
      <c r="AJ12" s="264">
        <v>5.9</v>
      </c>
      <c r="AK12" s="264">
        <v>5.7</v>
      </c>
      <c r="AL12" s="264">
        <v>5.9</v>
      </c>
      <c r="AM12" s="264">
        <v>5.8</v>
      </c>
      <c r="AN12" s="264">
        <v>5.7</v>
      </c>
      <c r="AO12" s="264">
        <v>5.7</v>
      </c>
      <c r="AP12" s="264">
        <v>5.7</v>
      </c>
      <c r="AQ12" s="264">
        <v>5.6</v>
      </c>
      <c r="AR12" s="265">
        <v>5.7</v>
      </c>
    </row>
    <row r="13" spans="2:44" ht="20.25" customHeight="1" x14ac:dyDescent="0.25">
      <c r="B13" s="32" t="s">
        <v>98</v>
      </c>
      <c r="C13" s="33">
        <f>VLOOKUP($B13,様式【国から送付データ】!$H:$AD,8,FALSE)*100</f>
        <v>74.351661276095271</v>
      </c>
      <c r="D13" s="33">
        <f>VLOOKUP($B13,様式【国から送付データ】!$H:$AD,14,FALSE)*100</f>
        <v>17.807997647750661</v>
      </c>
      <c r="E13" s="33">
        <f>VLOOKUP($B13,様式【国から送付データ】!$H:$AD,23,FALSE)*100</f>
        <v>6.5127903557777129</v>
      </c>
      <c r="F13" s="33">
        <f>VLOOKUP($B13,様式【国から送付データ】!$H:$AD,4,FALSE)*100</f>
        <v>98.672449279623635</v>
      </c>
      <c r="G13" s="32" t="s">
        <v>124</v>
      </c>
      <c r="H13" s="33">
        <f>VLOOKUP($G13,様式【国から送付データ】!$H:$AD,8,FALSE)*100</f>
        <v>80.336114326773384</v>
      </c>
      <c r="I13" s="33">
        <f>VLOOKUP($G13,様式【国から送付データ】!$H:$AD,14,FALSE)*100</f>
        <v>16.590156081593548</v>
      </c>
      <c r="J13" s="33">
        <f>VLOOKUP($G13,様式【国から送付データ】!$H:$AD,23,FALSE)*100</f>
        <v>1.2494511197157798</v>
      </c>
      <c r="K13" s="33">
        <f>VLOOKUP($G13,様式【国から送付データ】!$H:$AD,4,FALSE)*100</f>
        <v>98.175721528082718</v>
      </c>
      <c r="L13" s="34" t="s">
        <v>150</v>
      </c>
      <c r="M13" s="33">
        <f>VLOOKUP($L13,様式【国から送付データ】!$H:$AD,8,FALSE)*100</f>
        <v>99.782259912903967</v>
      </c>
      <c r="N13" s="40"/>
      <c r="O13" s="269"/>
      <c r="P13" s="44">
        <f>VLOOKUP($L13,様式【国から送付データ】!$H:$AD,4,FALSE)*100</f>
        <v>99.805179922071972</v>
      </c>
      <c r="U13" s="57" t="s">
        <v>8</v>
      </c>
      <c r="V13" s="260">
        <v>62</v>
      </c>
      <c r="W13" s="260">
        <v>64</v>
      </c>
      <c r="X13" s="260">
        <v>66</v>
      </c>
      <c r="Y13" s="260">
        <v>69</v>
      </c>
      <c r="Z13" s="343">
        <v>71</v>
      </c>
      <c r="AA13" s="260">
        <v>73.7</v>
      </c>
      <c r="AB13" s="260">
        <v>75.8</v>
      </c>
      <c r="AC13" s="260">
        <v>77.7</v>
      </c>
      <c r="AD13" s="260">
        <v>79.400000000000006</v>
      </c>
      <c r="AE13" s="261">
        <v>80.900000000000006</v>
      </c>
      <c r="AF13" s="261">
        <v>82.4</v>
      </c>
      <c r="AG13" s="261">
        <v>83.7</v>
      </c>
      <c r="AH13" s="261">
        <v>84.8</v>
      </c>
      <c r="AI13" s="261">
        <v>85.7</v>
      </c>
      <c r="AJ13" s="261">
        <v>86.9</v>
      </c>
      <c r="AK13" s="261">
        <v>87.6</v>
      </c>
      <c r="AL13" s="261">
        <v>88.1</v>
      </c>
      <c r="AM13" s="261">
        <v>88.9</v>
      </c>
      <c r="AN13" s="261">
        <v>89.5</v>
      </c>
      <c r="AO13" s="261">
        <v>89.9</v>
      </c>
      <c r="AP13" s="261">
        <v>90.4</v>
      </c>
      <c r="AQ13" s="261">
        <v>90.9</v>
      </c>
      <c r="AR13" s="262">
        <v>91.4</v>
      </c>
    </row>
    <row r="14" spans="2:44" ht="20.25" customHeight="1" x14ac:dyDescent="0.25">
      <c r="B14" s="32" t="s">
        <v>99</v>
      </c>
      <c r="C14" s="33">
        <f>VLOOKUP($B14,様式【国から送付データ】!$H:$AD,8,FALSE)*100</f>
        <v>58.936209214224611</v>
      </c>
      <c r="D14" s="33">
        <f>VLOOKUP($B14,様式【国から送付データ】!$H:$AD,14,FALSE)*100</f>
        <v>34.229500183306854</v>
      </c>
      <c r="E14" s="33">
        <f>VLOOKUP($B14,様式【国から送付データ】!$H:$AD,23,FALSE)*100</f>
        <v>4.4665770499816695</v>
      </c>
      <c r="F14" s="33">
        <f>VLOOKUP($B14,様式【国から送付データ】!$H:$AD,4,FALSE)*100</f>
        <v>97.632286447513138</v>
      </c>
      <c r="G14" s="32" t="s">
        <v>125</v>
      </c>
      <c r="H14" s="33">
        <f>VLOOKUP($G14,様式【国から送付データ】!$H:$AD,8,FALSE)*100</f>
        <v>56.616557272919756</v>
      </c>
      <c r="I14" s="33">
        <f>VLOOKUP($G14,様式【国から送付データ】!$H:$AD,14,FALSE)*100</f>
        <v>19.722633919119204</v>
      </c>
      <c r="J14" s="33">
        <f>VLOOKUP($G14,様式【国から送付データ】!$H:$AD,23,FALSE)*100</f>
        <v>20.188439551132756</v>
      </c>
      <c r="K14" s="33">
        <f>VLOOKUP($G14,様式【国から送付データ】!$H:$AD,4,FALSE)*100</f>
        <v>96.527630743171713</v>
      </c>
      <c r="L14" s="34" t="s">
        <v>151</v>
      </c>
      <c r="M14" s="33">
        <f>VLOOKUP($L14,様式【国から送付データ】!$H:$AD,8,FALSE)*100</f>
        <v>100</v>
      </c>
      <c r="N14" s="40"/>
      <c r="O14" s="40"/>
      <c r="P14" s="44">
        <f>VLOOKUP($L14,様式【国から送付データ】!$H:$AD,4,FALSE)*100</f>
        <v>100</v>
      </c>
      <c r="U14" s="59" t="s">
        <v>9</v>
      </c>
      <c r="V14" s="266">
        <v>19</v>
      </c>
      <c r="W14" s="266">
        <v>18</v>
      </c>
      <c r="X14" s="266">
        <v>14</v>
      </c>
      <c r="Y14" s="266">
        <v>12</v>
      </c>
      <c r="Z14" s="266">
        <v>10</v>
      </c>
      <c r="AA14" s="266">
        <v>9</v>
      </c>
      <c r="AB14" s="266">
        <v>8</v>
      </c>
      <c r="AC14" s="266">
        <v>8</v>
      </c>
      <c r="AD14" s="266">
        <v>8</v>
      </c>
      <c r="AE14" s="267">
        <v>8</v>
      </c>
      <c r="AF14" s="267">
        <v>8</v>
      </c>
      <c r="AG14" s="267">
        <v>6</v>
      </c>
      <c r="AH14" s="267">
        <v>6</v>
      </c>
      <c r="AI14" s="267">
        <v>7</v>
      </c>
      <c r="AJ14" s="267">
        <v>7</v>
      </c>
      <c r="AK14" s="267">
        <v>7</v>
      </c>
      <c r="AL14" s="267">
        <v>5</v>
      </c>
      <c r="AM14" s="267">
        <v>5</v>
      </c>
      <c r="AN14" s="267">
        <v>5</v>
      </c>
      <c r="AO14" s="267">
        <v>6</v>
      </c>
      <c r="AP14" s="267">
        <v>6</v>
      </c>
      <c r="AQ14" s="267">
        <v>6</v>
      </c>
      <c r="AR14" s="268">
        <v>6</v>
      </c>
    </row>
    <row r="15" spans="2:44" ht="20.25" customHeight="1" x14ac:dyDescent="0.25">
      <c r="B15" s="32" t="s">
        <v>100</v>
      </c>
      <c r="C15" s="33">
        <f>VLOOKUP($B15,様式【国から送付データ】!$H:$AD,8,FALSE)*100</f>
        <v>68.577976498078954</v>
      </c>
      <c r="D15" s="33">
        <f>VLOOKUP($B15,様式【国から送付データ】!$H:$AD,14,FALSE)*100</f>
        <v>26.566607499943828</v>
      </c>
      <c r="E15" s="33">
        <f>VLOOKUP($B15,様式【国から送付データ】!$H:$AD,23,FALSE)*100</f>
        <v>1.2537353674702856</v>
      </c>
      <c r="F15" s="33">
        <f>VLOOKUP($B15,様式【国から送付データ】!$H:$AD,4,FALSE)*100</f>
        <v>96.398319365493066</v>
      </c>
      <c r="G15" s="32" t="s">
        <v>126</v>
      </c>
      <c r="H15" s="33">
        <f>VLOOKUP($G15,様式【国から送付データ】!$H:$AD,8,FALSE)*100</f>
        <v>98.23449524671797</v>
      </c>
      <c r="I15" s="40"/>
      <c r="J15" s="33">
        <f>VLOOKUP($G15,様式【国から送付データ】!$H:$AD,23,FALSE)*100</f>
        <v>1.6038284938239671</v>
      </c>
      <c r="K15" s="33">
        <f>VLOOKUP($G15,様式【国から送付データ】!$H:$AD,4,FALSE)*100</f>
        <v>99.838323740541938</v>
      </c>
      <c r="L15" s="34" t="s">
        <v>152</v>
      </c>
      <c r="M15" s="40"/>
      <c r="N15" s="33">
        <f>VLOOKUP($L15,様式【国から送付データ】!$H:$AD,14,FALSE)*100</f>
        <v>57.067254685777293</v>
      </c>
      <c r="O15" s="33">
        <f>VLOOKUP($L15,様式【国から送付データ】!$H:$AD,23,FALSE)*100</f>
        <v>35.788313120176404</v>
      </c>
      <c r="P15" s="44">
        <f>VLOOKUP($L15,様式【国から送付データ】!$H:$AD,4,FALSE)*100</f>
        <v>92.855567805953697</v>
      </c>
      <c r="U15" s="15" t="s">
        <v>10</v>
      </c>
      <c r="V15" s="16"/>
      <c r="W15" s="16"/>
      <c r="X15" s="16"/>
      <c r="Y15" s="16"/>
      <c r="Z15" s="15"/>
      <c r="AA15" s="15"/>
      <c r="AB15" s="17"/>
      <c r="AC15" s="17"/>
      <c r="AD15" s="17"/>
      <c r="AE15" s="17"/>
      <c r="AF15" s="15"/>
      <c r="AG15" s="15"/>
      <c r="AH15" s="16"/>
      <c r="AI15" s="5"/>
      <c r="AJ15" s="5"/>
      <c r="AK15" s="5"/>
    </row>
    <row r="16" spans="2:44" ht="20.25" customHeight="1" x14ac:dyDescent="0.25">
      <c r="B16" s="32" t="s">
        <v>101</v>
      </c>
      <c r="C16" s="33">
        <f>VLOOKUP($B16,様式【国から送付データ】!$H:$AD,8,FALSE)*100</f>
        <v>71.510376773534674</v>
      </c>
      <c r="D16" s="33">
        <f>VLOOKUP($B16,様式【国から送付データ】!$H:$AD,14,FALSE)*100</f>
        <v>3.3008717219243531</v>
      </c>
      <c r="E16" s="33">
        <f>VLOOKUP($B16,様式【国から送付データ】!$H:$AD,23,FALSE)*100</f>
        <v>18.521355363460625</v>
      </c>
      <c r="F16" s="33">
        <f>VLOOKUP($B16,様式【国から送付データ】!$H:$AD,4,FALSE)*100</f>
        <v>93.332603858919654</v>
      </c>
      <c r="G16" s="32" t="s">
        <v>127</v>
      </c>
      <c r="H16" s="33">
        <f>VLOOKUP($G16,様式【国から送付データ】!$H:$AD,8,FALSE)*100</f>
        <v>56.395112016293282</v>
      </c>
      <c r="I16" s="33">
        <f>VLOOKUP($G16,様式【国から送付データ】!$H:$AD,14,FALSE)*100</f>
        <v>25.295315682281061</v>
      </c>
      <c r="J16" s="33">
        <f>VLOOKUP($G16,様式【国から送付データ】!$H:$AD,23,FALSE)*100</f>
        <v>14.949083503054988</v>
      </c>
      <c r="K16" s="33">
        <f>VLOOKUP($G16,様式【国から送付データ】!$H:$AD,4,FALSE)*100</f>
        <v>96.639511201629318</v>
      </c>
      <c r="L16" s="34" t="s">
        <v>153</v>
      </c>
      <c r="M16" s="33">
        <f>VLOOKUP($L16,様式【国から送付データ】!$H:$AD,8,FALSE)*100</f>
        <v>94.485857244970902</v>
      </c>
      <c r="N16" s="40"/>
      <c r="O16" s="33">
        <f>VLOOKUP($L16,様式【国から送付データ】!$H:$AD,23,FALSE)*100</f>
        <v>4.0641274379658938</v>
      </c>
      <c r="P16" s="44">
        <f>VLOOKUP($L16,様式【国から送付データ】!$H:$AD,4,FALSE)*100</f>
        <v>98.549984682936781</v>
      </c>
    </row>
    <row r="17" spans="2:21" ht="20.25" customHeight="1" x14ac:dyDescent="0.25">
      <c r="B17" s="32" t="s">
        <v>102</v>
      </c>
      <c r="C17" s="33">
        <f>VLOOKUP($B17,様式【国から送付データ】!$H:$AD,8,FALSE)*100</f>
        <v>78.236559139784944</v>
      </c>
      <c r="D17" s="33">
        <f>VLOOKUP($B17,様式【国から送付データ】!$H:$AD,14,FALSE)*100</f>
        <v>20.200716845878137</v>
      </c>
      <c r="E17" s="33">
        <f>VLOOKUP($B17,様式【国から送付データ】!$H:$AD,23,FALSE)*100</f>
        <v>0.76463560334528069</v>
      </c>
      <c r="F17" s="33">
        <f>VLOOKUP($B17,様式【国から送付データ】!$H:$AD,4,FALSE)*100</f>
        <v>99.201911589008361</v>
      </c>
      <c r="G17" s="32" t="s">
        <v>128</v>
      </c>
      <c r="H17" s="33">
        <f>VLOOKUP($G17,様式【国から送付データ】!$H:$AD,8,FALSE)*100</f>
        <v>74.058115125400505</v>
      </c>
      <c r="I17" s="33">
        <f>VLOOKUP($G17,様式【国から送付データ】!$H:$AD,14,FALSE)*100</f>
        <v>25.267926196000438</v>
      </c>
      <c r="J17" s="33">
        <f>VLOOKUP($G17,様式【国から送付データ】!$H:$AD,23,FALSE)*100</f>
        <v>0.67395867859904979</v>
      </c>
      <c r="K17" s="33">
        <f>VLOOKUP($G17,様式【国から送付データ】!$H:$AD,4,FALSE)*100</f>
        <v>100</v>
      </c>
      <c r="L17" s="34" t="s">
        <v>154</v>
      </c>
      <c r="M17" s="33">
        <f>VLOOKUP($L17,様式【国から送付データ】!$H:$AD,8,FALSE)*100</f>
        <v>98.905975848900823</v>
      </c>
      <c r="N17" s="40"/>
      <c r="O17" s="33">
        <f>VLOOKUP($L17,様式【国から送付データ】!$H:$AD,23,FALSE)*100</f>
        <v>0.49540716276189489</v>
      </c>
      <c r="P17" s="44">
        <f>VLOOKUP($L17,様式【国から送付データ】!$H:$AD,4,FALSE)*100</f>
        <v>99.401383011662716</v>
      </c>
    </row>
    <row r="18" spans="2:21" ht="20.25" customHeight="1" x14ac:dyDescent="0.25">
      <c r="B18" s="32" t="s">
        <v>103</v>
      </c>
      <c r="C18" s="33">
        <f>VLOOKUP($B18,様式【国から送付データ】!$H:$AD,8,FALSE)*100</f>
        <v>96.800244064389929</v>
      </c>
      <c r="D18" s="40"/>
      <c r="E18" s="33">
        <f>VLOOKUP($B18,様式【国から送付データ】!$H:$AD,23,FALSE)*100</f>
        <v>2.3132279310159181</v>
      </c>
      <c r="F18" s="33">
        <f>VLOOKUP($B18,様式【国から送付データ】!$H:$AD,4,FALSE)*100</f>
        <v>99.113471995405845</v>
      </c>
      <c r="G18" s="32" t="s">
        <v>182</v>
      </c>
      <c r="H18" s="33">
        <f>VLOOKUP($G18,様式【国から送付データ】!$H:$AD,8,FALSE)*100</f>
        <v>41.781908864203125</v>
      </c>
      <c r="I18" s="33">
        <f>VLOOKUP($G18,様式【国から送付データ】!$H:$AD,14,FALSE)*100</f>
        <v>42.824756291090452</v>
      </c>
      <c r="J18" s="33">
        <f>VLOOKUP($G18,様式【国から送付データ】!$H:$AD,23,FALSE)*100</f>
        <v>12.521725988060153</v>
      </c>
      <c r="K18" s="33">
        <f>VLOOKUP($G18,様式【国から送付データ】!$H:$AD,4,FALSE)*100</f>
        <v>97.128391143353738</v>
      </c>
      <c r="L18" s="34" t="s">
        <v>155</v>
      </c>
      <c r="M18" s="33">
        <f>VLOOKUP($L18,様式【国から送付データ】!$H:$AD,8,FALSE)*100</f>
        <v>76.44054624181193</v>
      </c>
      <c r="N18" s="33">
        <f>VLOOKUP($L18,様式【国から送付データ】!$H:$AD,14,FALSE)*100</f>
        <v>0.56622626845786606</v>
      </c>
      <c r="O18" s="33">
        <f>VLOOKUP($L18,様式【国から送付データ】!$H:$AD,23,FALSE)*100</f>
        <v>21.05029421561008</v>
      </c>
      <c r="P18" s="44">
        <f>VLOOKUP($L18,様式【国から送付データ】!$H:$AD,4,FALSE)*100</f>
        <v>98.057066725879878</v>
      </c>
    </row>
    <row r="19" spans="2:21" ht="20.25" customHeight="1" x14ac:dyDescent="0.25">
      <c r="B19" s="32" t="s">
        <v>104</v>
      </c>
      <c r="C19" s="33">
        <f>VLOOKUP($B19,様式【国から送付データ】!$H:$AD,8,FALSE)*100</f>
        <v>90.223268145191312</v>
      </c>
      <c r="D19" s="33">
        <f>VLOOKUP($B19,様式【国から送付データ】!$H:$AD,14,FALSE)*100</f>
        <v>8.8666795752096395</v>
      </c>
      <c r="E19" s="33">
        <f>VLOOKUP($B19,様式【国から送付データ】!$H:$AD,23,FALSE)*100</f>
        <v>0.68514574241498982</v>
      </c>
      <c r="F19" s="33">
        <f>VLOOKUP($B19,様式【国から送付データ】!$H:$AD,4,FALSE)*100</f>
        <v>99.775093462815946</v>
      </c>
      <c r="G19" s="32" t="s">
        <v>130</v>
      </c>
      <c r="H19" s="33">
        <f>VLOOKUP($G19,様式【国から送付データ】!$H:$AD,8,FALSE)*100</f>
        <v>53.807300834162398</v>
      </c>
      <c r="I19" s="33">
        <f>VLOOKUP($G19,様式【国から送付データ】!$H:$AD,14,FALSE)*100</f>
        <v>35.601132624167754</v>
      </c>
      <c r="J19" s="33">
        <f>VLOOKUP($G19,様式【国から送付データ】!$H:$AD,23,FALSE)*100</f>
        <v>9.8951557358230655</v>
      </c>
      <c r="K19" s="33">
        <f>VLOOKUP($G19,様式【国から送付データ】!$H:$AD,4,FALSE)*100</f>
        <v>99.303589194153204</v>
      </c>
      <c r="L19" s="34" t="s">
        <v>156</v>
      </c>
      <c r="M19" s="33">
        <f>VLOOKUP($L19,様式【国から送付データ】!$H:$AD,8,FALSE)*100</f>
        <v>12.314591238358053</v>
      </c>
      <c r="N19" s="33">
        <f>VLOOKUP($L19,様式【国から送付データ】!$H:$AD,14,FALSE)*100</f>
        <v>24.180751983442565</v>
      </c>
      <c r="O19" s="33">
        <f>VLOOKUP($L19,様式【国から送付データ】!$H:$AD,23,FALSE)*100</f>
        <v>43.739220420834769</v>
      </c>
      <c r="P19" s="44">
        <f>VLOOKUP($L19,様式【国から送付データ】!$H:$AD,4,FALSE)*100</f>
        <v>80.234563642635393</v>
      </c>
      <c r="U19" s="15"/>
    </row>
    <row r="20" spans="2:21" ht="20.25" customHeight="1" x14ac:dyDescent="0.25">
      <c r="B20" s="32" t="s">
        <v>105</v>
      </c>
      <c r="C20" s="33">
        <f>VLOOKUP($B20,様式【国から送付データ】!$H:$AD,8,FALSE)*100</f>
        <v>79.890155461377404</v>
      </c>
      <c r="D20" s="33">
        <f>VLOOKUP($B20,様式【国から送付データ】!$H:$AD,14,FALSE)*100</f>
        <v>5.3769205093711756</v>
      </c>
      <c r="E20" s="33">
        <f>VLOOKUP($B20,様式【国から送付データ】!$H:$AD,23,FALSE)*100</f>
        <v>14.023890681420495</v>
      </c>
      <c r="F20" s="33">
        <f>VLOOKUP($B20,様式【国から送付データ】!$H:$AD,4,FALSE)*100</f>
        <v>99.290966652169075</v>
      </c>
      <c r="G20" s="32" t="s">
        <v>131</v>
      </c>
      <c r="H20" s="40"/>
      <c r="I20" s="33">
        <f>VLOOKUP($G20,様式【国から送付データ】!$H:$AD,14,FALSE)*100</f>
        <v>53.359511343804535</v>
      </c>
      <c r="J20" s="33">
        <f>VLOOKUP($G20,様式【国から送付データ】!$H:$AD,23,FALSE)*100</f>
        <v>34.184118673647468</v>
      </c>
      <c r="K20" s="33">
        <f>VLOOKUP($G20,様式【国から送付データ】!$H:$AD,4,FALSE)*100</f>
        <v>87.543630017452017</v>
      </c>
      <c r="L20" s="34" t="s">
        <v>157</v>
      </c>
      <c r="M20" s="33">
        <f>VLOOKUP($L20,様式【国から送付データ】!$H:$AD,8,FALSE)*100</f>
        <v>81.603993344425945</v>
      </c>
      <c r="N20" s="40"/>
      <c r="O20" s="33">
        <f>VLOOKUP($L20,様式【国から送付データ】!$H:$AD,23,FALSE)*100</f>
        <v>8.2595673876871878</v>
      </c>
      <c r="P20" s="44">
        <f>VLOOKUP($L20,様式【国から送付データ】!$H:$AD,4,FALSE)*100</f>
        <v>89.863560732113143</v>
      </c>
    </row>
    <row r="21" spans="2:21" ht="20.25" customHeight="1" x14ac:dyDescent="0.25">
      <c r="B21" s="32" t="s">
        <v>106</v>
      </c>
      <c r="C21" s="33">
        <f>VLOOKUP($B21,様式【国から送付データ】!$H:$AD,8,FALSE)*100</f>
        <v>92.141949746753994</v>
      </c>
      <c r="D21" s="33">
        <f>VLOOKUP($B21,様式【国から送付データ】!$H:$AD,14,FALSE)*100</f>
        <v>7.5759325557223702</v>
      </c>
      <c r="E21" s="33">
        <f>VLOOKUP($B21,様式【国から送付データ】!$H:$AD,23,FALSE)*100</f>
        <v>0.23427317572137987</v>
      </c>
      <c r="F21" s="33">
        <f>VLOOKUP($B21,様式【国から送付データ】!$H:$AD,4,FALSE)*100</f>
        <v>99.952155478197753</v>
      </c>
      <c r="G21" s="32" t="s">
        <v>132</v>
      </c>
      <c r="H21" s="33">
        <f>VLOOKUP($G21,様式【国から送付データ】!$H:$AD,8,FALSE)*100</f>
        <v>49.286722056748708</v>
      </c>
      <c r="I21" s="33">
        <f>VLOOKUP($G21,様式【国から送付データ】!$H:$AD,14,FALSE)*100</f>
        <v>16.240790092490986</v>
      </c>
      <c r="J21" s="33">
        <f>VLOOKUP($G21,様式【国から送付データ】!$H:$AD,23,FALSE)*100</f>
        <v>28.93870512619533</v>
      </c>
      <c r="K21" s="33">
        <f>VLOOKUP($G21,様式【国から送付データ】!$H:$AD,4,FALSE)*100</f>
        <v>94.466217275435014</v>
      </c>
      <c r="L21" s="34" t="s">
        <v>158</v>
      </c>
      <c r="M21" s="33">
        <f>VLOOKUP($L21,様式【国から送付データ】!$H:$AD,8,FALSE)*100</f>
        <v>80.098190744613149</v>
      </c>
      <c r="N21" s="33">
        <f>VLOOKUP($L21,様式【国から送付データ】!$H:$AD,14,FALSE)*100</f>
        <v>19.901809255386855</v>
      </c>
      <c r="O21" s="40"/>
      <c r="P21" s="44">
        <f>VLOOKUP($L21,様式【国から送付データ】!$H:$AD,4,FALSE)*100</f>
        <v>100</v>
      </c>
    </row>
    <row r="22" spans="2:21" ht="20.25" customHeight="1" x14ac:dyDescent="0.25">
      <c r="B22" s="32" t="s">
        <v>107</v>
      </c>
      <c r="C22" s="33">
        <f>VLOOKUP($B22,様式【国から送付データ】!$H:$AD,8,FALSE)*100</f>
        <v>62.380668257756568</v>
      </c>
      <c r="D22" s="33">
        <f>VLOOKUP($B22,様式【国から送付データ】!$H:$AD,14,FALSE)*100</f>
        <v>28.046274197825511</v>
      </c>
      <c r="E22" s="33">
        <f>VLOOKUP($B22,様式【国から送付データ】!$H:$AD,23,FALSE)*100</f>
        <v>8.1211880137894461</v>
      </c>
      <c r="F22" s="33">
        <f>VLOOKUP($B22,様式【国から送付データ】!$H:$AD,4,FALSE)*100</f>
        <v>98.548130469371515</v>
      </c>
      <c r="G22" s="32" t="s">
        <v>133</v>
      </c>
      <c r="H22" s="40"/>
      <c r="I22" s="33">
        <f>VLOOKUP($G22,様式【国から送付データ】!$H:$AD,14,FALSE)*100</f>
        <v>91.787439613526573</v>
      </c>
      <c r="J22" s="33">
        <f>VLOOKUP($G22,様式【国から送付データ】!$H:$AD,23,FALSE)*100</f>
        <v>6.5217391304347823</v>
      </c>
      <c r="K22" s="33">
        <f>VLOOKUP($G22,様式【国から送付データ】!$H:$AD,4,FALSE)*100</f>
        <v>98.309178743961354</v>
      </c>
      <c r="L22" s="34" t="s">
        <v>159</v>
      </c>
      <c r="M22" s="33">
        <f>VLOOKUP($L22,様式【国から送付データ】!$H:$AD,8,FALSE)*100</f>
        <v>67.058157634073865</v>
      </c>
      <c r="N22" s="33">
        <f>VLOOKUP($L22,様式【国から送付データ】!$H:$AD,14,FALSE)*100</f>
        <v>31.074005943115889</v>
      </c>
      <c r="O22" s="33">
        <f>VLOOKUP($L22,様式【国から送付データ】!$H:$AD,23,FALSE)*100</f>
        <v>1.4574784208292062</v>
      </c>
      <c r="P22" s="44">
        <f>VLOOKUP($L22,様式【国から送付データ】!$H:$AD,4,FALSE)*100</f>
        <v>99.589641998018962</v>
      </c>
    </row>
    <row r="23" spans="2:21" ht="20.25" customHeight="1" x14ac:dyDescent="0.25">
      <c r="B23" s="32" t="s">
        <v>108</v>
      </c>
      <c r="C23" s="33">
        <f>VLOOKUP($B23,様式【国から送付データ】!$H:$AD,8,FALSE)*100</f>
        <v>88.890255275104778</v>
      </c>
      <c r="D23" s="33">
        <f>VLOOKUP($B23,様式【国から送付データ】!$H:$AD,14,FALSE)*100</f>
        <v>2.914501798505857</v>
      </c>
      <c r="E23" s="33">
        <f>VLOOKUP($B23,様式【国から送付データ】!$H:$AD,23,FALSE)*100</f>
        <v>4.8769740010862765</v>
      </c>
      <c r="F23" s="33">
        <f>VLOOKUP($B23,様式【国から送付データ】!$H:$AD,4,FALSE)*100</f>
        <v>96.681731074696913</v>
      </c>
      <c r="G23" s="32" t="s">
        <v>134</v>
      </c>
      <c r="H23" s="40"/>
      <c r="I23" s="33">
        <f>VLOOKUP($G23,様式【国から送付データ】!$H:$AD,14,FALSE)*100</f>
        <v>74.583795782463923</v>
      </c>
      <c r="J23" s="33">
        <f>VLOOKUP($G23,様式【国から送付データ】!$H:$AD,23,FALSE)*100</f>
        <v>22.419533851276359</v>
      </c>
      <c r="K23" s="33">
        <f>VLOOKUP($G23,様式【国から送付データ】!$H:$AD,4,FALSE)*100</f>
        <v>97.003329633740293</v>
      </c>
      <c r="L23" s="34" t="s">
        <v>160</v>
      </c>
      <c r="M23" s="33">
        <f>VLOOKUP($L23,様式【国から送付データ】!$H:$AD,8,FALSE)*100</f>
        <v>69.080061275497854</v>
      </c>
      <c r="N23" s="33">
        <f>VLOOKUP($L23,様式【国から送付データ】!$H:$AD,14,FALSE)*100</f>
        <v>23.397565105216479</v>
      </c>
      <c r="O23" s="33">
        <f>VLOOKUP($L23,様式【国から送付データ】!$H:$AD,23,FALSE)*100</f>
        <v>4.9665403531403696</v>
      </c>
      <c r="P23" s="44">
        <f>VLOOKUP($L23,様式【国から送付データ】!$H:$AD,4,FALSE)*100</f>
        <v>97.444166733854715</v>
      </c>
    </row>
    <row r="24" spans="2:21" ht="20.25" customHeight="1" x14ac:dyDescent="0.25">
      <c r="B24" s="32" t="s">
        <v>109</v>
      </c>
      <c r="C24" s="33">
        <f>VLOOKUP($B24,様式【国から送付データ】!$H:$AD,8,FALSE)*100</f>
        <v>75.940975192472195</v>
      </c>
      <c r="D24" s="40"/>
      <c r="E24" s="33">
        <f>VLOOKUP($B24,様式【国から送付データ】!$H:$AD,23,FALSE)*100</f>
        <v>22.882805816937555</v>
      </c>
      <c r="F24" s="33">
        <f>VLOOKUP($B24,様式【国から送付データ】!$H:$AD,4,FALSE)*100</f>
        <v>98.823781009409757</v>
      </c>
      <c r="G24" s="32" t="s">
        <v>135</v>
      </c>
      <c r="H24" s="40"/>
      <c r="I24" s="40"/>
      <c r="J24" s="33">
        <f>VLOOKUP($G24,様式【国から送付データ】!$H:$AD,23,FALSE)*100</f>
        <v>96.451440768409824</v>
      </c>
      <c r="K24" s="33">
        <f>VLOOKUP($G24,様式【国から送付データ】!$H:$AD,4,FALSE)*100</f>
        <v>96.451440768409824</v>
      </c>
      <c r="L24" s="34" t="s">
        <v>161</v>
      </c>
      <c r="M24" s="33">
        <f>VLOOKUP($L24,様式【国から送付データ】!$H:$AD,8,FALSE)*100</f>
        <v>95.435333896872351</v>
      </c>
      <c r="N24" s="33">
        <f>VLOOKUP($L24,様式【国から送付データ】!$H:$AD,14,FALSE)*100</f>
        <v>2.8106508875739644</v>
      </c>
      <c r="O24" s="33">
        <f>VLOOKUP($L24,様式【国から送付データ】!$H:$AD,23,FALSE)*100</f>
        <v>1.5638207945900255</v>
      </c>
      <c r="P24" s="44">
        <f>VLOOKUP($L24,様式【国から送付データ】!$H:$AD,4,FALSE)*100</f>
        <v>99.80980557903635</v>
      </c>
    </row>
    <row r="25" spans="2:21" ht="20.25" customHeight="1" x14ac:dyDescent="0.25">
      <c r="B25" s="32" t="s">
        <v>110</v>
      </c>
      <c r="C25" s="33">
        <f>VLOOKUP($B25,様式【国から送付データ】!$H:$AD,8,FALSE)*100</f>
        <v>46.54527313544525</v>
      </c>
      <c r="D25" s="33">
        <f>VLOOKUP($B25,様式【国から送付データ】!$H:$AD,14,FALSE)*100</f>
        <v>49.887752556747316</v>
      </c>
      <c r="E25" s="33">
        <f>VLOOKUP($B25,様式【国から送付データ】!$H:$AD,23,FALSE)*100</f>
        <v>1.6462958343726617</v>
      </c>
      <c r="F25" s="33">
        <f>VLOOKUP($B25,様式【国から送付データ】!$H:$AD,4,FALSE)*100</f>
        <v>98.079321526565238</v>
      </c>
      <c r="G25" s="32" t="s">
        <v>136</v>
      </c>
      <c r="H25" s="40"/>
      <c r="I25" s="33">
        <f>VLOOKUP($G25,様式【国から送付データ】!$H:$AD,14,FALSE)*100</f>
        <v>66.484517304189438</v>
      </c>
      <c r="J25" s="33">
        <f>VLOOKUP($G25,様式【国から送付データ】!$H:$AD,23,FALSE)*100</f>
        <v>32.058287795992712</v>
      </c>
      <c r="K25" s="33">
        <f>VLOOKUP($G25,様式【国から送付データ】!$H:$AD,4,FALSE)*100</f>
        <v>98.54280510018215</v>
      </c>
      <c r="L25" s="34" t="s">
        <v>162</v>
      </c>
      <c r="M25" s="33">
        <f>VLOOKUP($L25,様式【国から送付データ】!$H:$AD,8,FALSE)*100</f>
        <v>77.333698330139612</v>
      </c>
      <c r="N25" s="33">
        <f>VLOOKUP($L25,様式【国から送付データ】!$H:$AD,14,FALSE)*100</f>
        <v>22.666301669860388</v>
      </c>
      <c r="O25" s="40"/>
      <c r="P25" s="44">
        <f>VLOOKUP($L25,様式【国から送付データ】!$H:$AD,4,FALSE)*100</f>
        <v>100</v>
      </c>
    </row>
    <row r="26" spans="2:21" ht="20.25" customHeight="1" x14ac:dyDescent="0.25">
      <c r="B26" s="32" t="s">
        <v>111</v>
      </c>
      <c r="C26" s="33">
        <f>VLOOKUP($B26,様式【国から送付データ】!$H:$AD,8,FALSE)*100</f>
        <v>22.370415277356777</v>
      </c>
      <c r="D26" s="33">
        <f>VLOOKUP($B26,様式【国から送付データ】!$H:$AD,14,FALSE)*100</f>
        <v>8.3055471354956047</v>
      </c>
      <c r="E26" s="33">
        <f>VLOOKUP($B26,様式【国から送付データ】!$H:$AD,23,FALSE)*100</f>
        <v>67.626553501060926</v>
      </c>
      <c r="F26" s="33">
        <f>VLOOKUP($B26,様式【国から送付データ】!$H:$AD,4,FALSE)*100</f>
        <v>98.302515913913297</v>
      </c>
      <c r="G26" s="32" t="s">
        <v>137</v>
      </c>
      <c r="H26" s="33">
        <f>VLOOKUP($G26,様式【国から送付データ】!$H:$AD,8,FALSE)*100</f>
        <v>64.156862745098039</v>
      </c>
      <c r="I26" s="40"/>
      <c r="J26" s="33">
        <f>VLOOKUP($G26,様式【国から送付データ】!$H:$AD,23,FALSE)*100</f>
        <v>22.117647058823529</v>
      </c>
      <c r="K26" s="33">
        <f>VLOOKUP($G26,様式【国から送付データ】!$H:$AD,4,FALSE)*100</f>
        <v>86.274509803921575</v>
      </c>
      <c r="L26" s="34" t="s">
        <v>163</v>
      </c>
      <c r="M26" s="33">
        <f>VLOOKUP($L26,様式【国から送付データ】!$H:$AD,8,FALSE)*100</f>
        <v>45.832833673102293</v>
      </c>
      <c r="N26" s="33">
        <f>VLOOKUP($L26,様式【国から送付データ】!$H:$AD,14,FALSE)*100</f>
        <v>26.250149898069314</v>
      </c>
      <c r="O26" s="33">
        <f>VLOOKUP($L26,様式【国から送付データ】!$H:$AD,23,FALSE)*100</f>
        <v>18.275572610624774</v>
      </c>
      <c r="P26" s="44">
        <f>VLOOKUP($L26,様式【国から送付データ】!$H:$AD,4,FALSE)*100</f>
        <v>90.358556181796374</v>
      </c>
    </row>
    <row r="27" spans="2:21" ht="20.25" customHeight="1" x14ac:dyDescent="0.25">
      <c r="B27" s="32" t="s">
        <v>184</v>
      </c>
      <c r="C27" s="40"/>
      <c r="D27" s="40"/>
      <c r="E27" s="33">
        <f>VLOOKUP($B27,様式【国から送付データ】!$H:$AD,23,FALSE)*100</f>
        <v>91.347099311701086</v>
      </c>
      <c r="F27" s="33">
        <f>VLOOKUP($B27,様式【国から送付データ】!$H:$AD,4,FALSE)*100</f>
        <v>91.347099311701086</v>
      </c>
      <c r="G27" s="32" t="s">
        <v>138</v>
      </c>
      <c r="H27" s="40"/>
      <c r="I27" s="40"/>
      <c r="J27" s="33">
        <f>VLOOKUP($G27,様式【国から送付データ】!$H:$AD,23,FALSE)*100</f>
        <v>73.181257706535135</v>
      </c>
      <c r="K27" s="33">
        <f>VLOOKUP($G27,様式【国から送付データ】!$H:$AD,4,FALSE)*100</f>
        <v>73.181257706535135</v>
      </c>
      <c r="L27" s="34" t="s">
        <v>164</v>
      </c>
      <c r="M27" s="33">
        <f>VLOOKUP($L27,様式【国から送付データ】!$H:$AD,8,FALSE)*100</f>
        <v>81.292653552790043</v>
      </c>
      <c r="N27" s="40"/>
      <c r="O27" s="33">
        <f>VLOOKUP($L27,様式【国から送付データ】!$H:$AD,23,FALSE)*100</f>
        <v>14.411882778000804</v>
      </c>
      <c r="P27" s="44">
        <f>VLOOKUP($L27,様式【国から送付データ】!$H:$AD,4,FALSE)*100</f>
        <v>95.704536330790845</v>
      </c>
    </row>
    <row r="28" spans="2:21" ht="20.25" customHeight="1" x14ac:dyDescent="0.25">
      <c r="B28" s="32" t="s">
        <v>113</v>
      </c>
      <c r="C28" s="40"/>
      <c r="D28" s="40"/>
      <c r="E28" s="33">
        <f>VLOOKUP($B28,様式【国から送付データ】!$H:$AD,23,FALSE)*100</f>
        <v>83.15649867374006</v>
      </c>
      <c r="F28" s="33">
        <f>VLOOKUP($B28,様式【国から送付データ】!$H:$AD,4,FALSE)*100</f>
        <v>83.15649867374006</v>
      </c>
      <c r="G28" s="32" t="s">
        <v>139</v>
      </c>
      <c r="H28" s="33">
        <f>VLOOKUP($G28,様式【国から送付データ】!$H:$AD,8,FALSE)*100</f>
        <v>58.298005966399749</v>
      </c>
      <c r="I28" s="33">
        <f>VLOOKUP($G28,様式【国から送付データ】!$H:$AD,14,FALSE)*100</f>
        <v>24.273826346365208</v>
      </c>
      <c r="J28" s="33">
        <f>VLOOKUP($G28,様式【国から送付データ】!$H:$AD,23,FALSE)*100</f>
        <v>15.402731983042864</v>
      </c>
      <c r="K28" s="33">
        <f>VLOOKUP($G28,様式【国から送付データ】!$H:$AD,4,FALSE)*100</f>
        <v>97.974564295807824</v>
      </c>
      <c r="L28" s="34" t="s">
        <v>165</v>
      </c>
      <c r="M28" s="33">
        <f>VLOOKUP($L28,様式【国から送付データ】!$H:$AD,8,FALSE)*100</f>
        <v>58.308591992802519</v>
      </c>
      <c r="N28" s="33">
        <f>VLOOKUP($L28,様式【国から送付データ】!$H:$AD,14,FALSE)*100</f>
        <v>34.979757085020239</v>
      </c>
      <c r="O28" s="33">
        <f>VLOOKUP($L28,様式【国から送付データ】!$H:$AD,23,FALSE)*100</f>
        <v>4.5074224021592437</v>
      </c>
      <c r="P28" s="44">
        <f>VLOOKUP($L28,様式【国から送付データ】!$H:$AD,4,FALSE)*100</f>
        <v>97.795771479982008</v>
      </c>
    </row>
    <row r="29" spans="2:21" ht="20.25" customHeight="1" thickBot="1" x14ac:dyDescent="0.3">
      <c r="B29" s="32" t="s">
        <v>114</v>
      </c>
      <c r="C29" s="33">
        <f>VLOOKUP($B29,様式【国から送付データ】!$H:$AD,8,FALSE)*100</f>
        <v>84.714698447092815</v>
      </c>
      <c r="D29" s="33">
        <f>VLOOKUP($B29,様式【国から送付データ】!$H:$AD,14,FALSE)*100</f>
        <v>7.8999638858793784</v>
      </c>
      <c r="E29" s="33">
        <f>VLOOKUP($B29,様式【国から送付データ】!$H:$AD,23,FALSE)*100</f>
        <v>4.3968941856265795</v>
      </c>
      <c r="F29" s="33">
        <f>VLOOKUP($B29,様式【国から送付データ】!$H:$AD,4,FALSE)*100</f>
        <v>97.01155651859878</v>
      </c>
      <c r="G29" s="32" t="s">
        <v>140</v>
      </c>
      <c r="H29" s="33">
        <f>VLOOKUP($G29,様式【国から送付データ】!$H:$AD,8,FALSE)*100</f>
        <v>51.417064439140816</v>
      </c>
      <c r="I29" s="33">
        <f>VLOOKUP($G29,様式【国から送付データ】!$H:$AD,14,FALSE)*100</f>
        <v>31.264916467780431</v>
      </c>
      <c r="J29" s="33">
        <f>VLOOKUP($G29,様式【国から送付データ】!$H:$AD,23,FALSE)*100</f>
        <v>16.631861575178995</v>
      </c>
      <c r="K29" s="33">
        <f>VLOOKUP($G29,様式【国から送付データ】!$H:$AD,4,FALSE)*100</f>
        <v>99.313842482100227</v>
      </c>
      <c r="L29" s="37" t="s">
        <v>166</v>
      </c>
      <c r="M29" s="40"/>
      <c r="N29" s="33">
        <f>VLOOKUP($L29,様式【国から送付データ】!$H:$AD,14,FALSE)*100</f>
        <v>10.667396061269146</v>
      </c>
      <c r="O29" s="33">
        <f>VLOOKUP($L29,様式【国から送付データ】!$H:$AD,23,FALSE)*100</f>
        <v>69.638949671772437</v>
      </c>
      <c r="P29" s="44">
        <f>VLOOKUP($L29,様式【国から送付データ】!$H:$AD,4,FALSE)*100</f>
        <v>80.306345733041567</v>
      </c>
    </row>
    <row r="30" spans="2:21" ht="20.25" customHeight="1" thickBot="1" x14ac:dyDescent="0.3">
      <c r="B30" s="35" t="s">
        <v>115</v>
      </c>
      <c r="C30" s="36">
        <f>VLOOKUP($B30,様式【国から送付データ】!$H:$AD,8,FALSE)*100</f>
        <v>47.839369302783936</v>
      </c>
      <c r="D30" s="36">
        <f>VLOOKUP($B30,様式【国から送付データ】!$H:$AD,14,FALSE)*100</f>
        <v>3.0007390983000737</v>
      </c>
      <c r="E30" s="36">
        <f>VLOOKUP($B30,様式【国から送付データ】!$H:$AD,23,FALSE)*100</f>
        <v>29.302783936930275</v>
      </c>
      <c r="F30" s="54">
        <f>VLOOKUP($B30,様式【国から送付データ】!$H:$AD,4,FALSE)*100</f>
        <v>80.142892338014292</v>
      </c>
      <c r="G30" s="35" t="s">
        <v>141</v>
      </c>
      <c r="H30" s="41"/>
      <c r="I30" s="41"/>
      <c r="J30" s="36">
        <f>VLOOKUP($G30,様式【国から送付データ】!$H:$AD,23,FALSE)*100</f>
        <v>52.404809619238478</v>
      </c>
      <c r="K30" s="55">
        <f>VLOOKUP($G30,様式【国から送付データ】!$H:$AD,4,FALSE)*100</f>
        <v>52.404809619238478</v>
      </c>
      <c r="L30" s="38" t="s">
        <v>220</v>
      </c>
      <c r="M30" s="39">
        <f>VLOOKUP($L30,様式【国から送付データ】!$H:$AD,8,FALSE)*100</f>
        <v>83.840578012741787</v>
      </c>
      <c r="N30" s="39">
        <f>VLOOKUP($L30,様式【国から送付データ】!$H:$AD,14,FALSE)*100</f>
        <v>8.5084209867118066</v>
      </c>
      <c r="O30" s="39">
        <f>VLOOKUP($L30,様式【国から送付データ】!$H:$AD,23,FALSE)*100</f>
        <v>5.6509598887495658</v>
      </c>
      <c r="P30" s="45">
        <f>VLOOKUP($L30,様式【国から送付データ】!$H:$AD,4,FALSE)*100</f>
        <v>97.999958888203167</v>
      </c>
    </row>
    <row r="31" spans="2:21" ht="18" customHeight="1" x14ac:dyDescent="0.25">
      <c r="B31" s="345" t="s">
        <v>170</v>
      </c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28"/>
      <c r="R31" s="28"/>
      <c r="S31" s="28"/>
    </row>
    <row r="32" spans="2:21" ht="11.25" customHeight="1" x14ac:dyDescent="0.25"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28"/>
      <c r="R32" s="28"/>
      <c r="S32" s="28"/>
    </row>
    <row r="33" spans="2:44" ht="11.25" customHeight="1" x14ac:dyDescent="0.25"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28"/>
      <c r="R33" s="28"/>
      <c r="S33" s="28"/>
    </row>
    <row r="34" spans="2:44" ht="15" customHeight="1" x14ac:dyDescent="0.25">
      <c r="B34" s="21" t="s">
        <v>2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</row>
    <row r="35" spans="2:44" ht="18" customHeight="1" x14ac:dyDescent="0.25">
      <c r="B35" s="11"/>
      <c r="C35" s="11"/>
      <c r="D35" s="11"/>
      <c r="E35" s="5"/>
      <c r="F35" s="12"/>
      <c r="G35" s="5"/>
      <c r="H35" s="13"/>
      <c r="I35" s="13"/>
      <c r="J35" s="5"/>
      <c r="K35" s="5"/>
      <c r="L35" s="5"/>
      <c r="M35" s="5"/>
      <c r="N35" s="14"/>
      <c r="O35" s="14"/>
      <c r="P35" s="13"/>
      <c r="S35" s="13"/>
    </row>
    <row r="36" spans="2:44" ht="18" customHeight="1" x14ac:dyDescent="0.25">
      <c r="H36" s="6"/>
      <c r="I36" s="6"/>
    </row>
    <row r="37" spans="2:44" ht="21" customHeight="1" x14ac:dyDescent="0.25">
      <c r="H37" s="6"/>
      <c r="I37" s="6"/>
    </row>
    <row r="38" spans="2:44" ht="21" customHeight="1" x14ac:dyDescent="0.25">
      <c r="H38" s="6"/>
      <c r="I38" s="6"/>
    </row>
    <row r="39" spans="2:44" ht="21" customHeight="1" x14ac:dyDescent="0.25">
      <c r="B39" s="344"/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</row>
    <row r="40" spans="2:44" ht="21" customHeight="1" x14ac:dyDescent="0.25"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2:44" ht="21" customHeight="1" x14ac:dyDescent="0.25"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</row>
    <row r="42" spans="2:44" ht="21" customHeight="1" x14ac:dyDescent="0.25"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</row>
    <row r="43" spans="2:44" ht="21" customHeight="1" x14ac:dyDescent="0.25">
      <c r="H43" s="6"/>
      <c r="I43" s="6"/>
    </row>
    <row r="44" spans="2:44" ht="21" customHeight="1" x14ac:dyDescent="0.45">
      <c r="B44" s="6" t="s">
        <v>172</v>
      </c>
      <c r="H44" s="6"/>
      <c r="I44" s="6"/>
      <c r="T44" s="49"/>
      <c r="U44" s="50"/>
      <c r="V44" s="51"/>
    </row>
    <row r="45" spans="2:44" ht="21" customHeight="1" x14ac:dyDescent="0.45">
      <c r="H45" s="6"/>
      <c r="I45" s="6"/>
      <c r="T45" s="49"/>
      <c r="U45" s="50"/>
      <c r="V45" s="51"/>
    </row>
    <row r="46" spans="2:44" ht="14.25" customHeight="1" x14ac:dyDescent="0.25">
      <c r="H46" s="6"/>
      <c r="I46" s="6"/>
      <c r="T46" s="49"/>
      <c r="U46" s="21" t="s">
        <v>2</v>
      </c>
      <c r="V46" s="16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</row>
    <row r="47" spans="2:44" ht="14.25" customHeight="1" x14ac:dyDescent="0.25">
      <c r="T47" s="49"/>
      <c r="U47" s="60" t="s">
        <v>3</v>
      </c>
      <c r="V47" s="61" t="s">
        <v>4</v>
      </c>
      <c r="W47" s="61" t="s">
        <v>5</v>
      </c>
      <c r="X47" s="61" t="s">
        <v>12</v>
      </c>
      <c r="Y47" s="61" t="s">
        <v>13</v>
      </c>
      <c r="Z47" s="61" t="s">
        <v>14</v>
      </c>
      <c r="AA47" s="61" t="s">
        <v>15</v>
      </c>
      <c r="AB47" s="61" t="s">
        <v>16</v>
      </c>
      <c r="AC47" s="61" t="s">
        <v>17</v>
      </c>
      <c r="AD47" s="61" t="s">
        <v>18</v>
      </c>
      <c r="AE47" s="61" t="s">
        <v>19</v>
      </c>
      <c r="AF47" s="61" t="s">
        <v>20</v>
      </c>
      <c r="AG47" s="61" t="s">
        <v>21</v>
      </c>
      <c r="AH47" s="61" t="s">
        <v>22</v>
      </c>
      <c r="AI47" s="61" t="s">
        <v>23</v>
      </c>
      <c r="AJ47" s="61" t="s">
        <v>24</v>
      </c>
      <c r="AK47" s="61" t="s">
        <v>25</v>
      </c>
      <c r="AL47" s="61" t="s">
        <v>26</v>
      </c>
      <c r="AM47" s="61" t="s">
        <v>27</v>
      </c>
      <c r="AN47" s="61" t="s">
        <v>168</v>
      </c>
      <c r="AO47" s="61" t="s">
        <v>167</v>
      </c>
      <c r="AP47" s="61" t="s">
        <v>169</v>
      </c>
      <c r="AQ47" s="61" t="s">
        <v>221</v>
      </c>
      <c r="AR47" s="61" t="s">
        <v>222</v>
      </c>
    </row>
    <row r="48" spans="2:44" ht="14.25" customHeight="1" x14ac:dyDescent="0.25">
      <c r="H48" s="18"/>
      <c r="I48" s="18"/>
      <c r="T48" s="49"/>
      <c r="U48" s="58" t="s">
        <v>6</v>
      </c>
      <c r="V48" s="62">
        <v>120</v>
      </c>
      <c r="W48" s="62">
        <v>120</v>
      </c>
      <c r="X48" s="62">
        <v>120</v>
      </c>
      <c r="Y48" s="62">
        <v>120</v>
      </c>
      <c r="Z48" s="62">
        <v>120</v>
      </c>
      <c r="AA48" s="62">
        <v>120</v>
      </c>
      <c r="AB48" s="62">
        <v>120</v>
      </c>
      <c r="AC48" s="62">
        <v>118</v>
      </c>
      <c r="AD48" s="62">
        <v>111</v>
      </c>
      <c r="AE48" s="62">
        <v>81</v>
      </c>
      <c r="AF48" s="62">
        <v>81</v>
      </c>
      <c r="AG48" s="62">
        <v>81</v>
      </c>
      <c r="AH48" s="62">
        <v>80</v>
      </c>
      <c r="AI48" s="62">
        <v>77</v>
      </c>
      <c r="AJ48" s="62">
        <v>77</v>
      </c>
      <c r="AK48" s="63">
        <v>77</v>
      </c>
      <c r="AL48" s="62">
        <v>77</v>
      </c>
      <c r="AM48" s="63">
        <v>77</v>
      </c>
      <c r="AN48" s="63">
        <v>77</v>
      </c>
      <c r="AO48" s="63">
        <v>77</v>
      </c>
      <c r="AP48" s="63">
        <v>77</v>
      </c>
      <c r="AQ48" s="63">
        <v>77</v>
      </c>
      <c r="AR48" s="63">
        <v>77</v>
      </c>
    </row>
    <row r="49" spans="8:44" ht="14.25" customHeight="1" x14ac:dyDescent="0.25">
      <c r="T49" s="49"/>
      <c r="U49" s="57" t="s">
        <v>7</v>
      </c>
      <c r="V49" s="22">
        <v>113</v>
      </c>
      <c r="W49" s="22">
        <v>116</v>
      </c>
      <c r="X49" s="22">
        <v>118</v>
      </c>
      <c r="Y49" s="22">
        <v>120</v>
      </c>
      <c r="Z49" s="22">
        <v>120</v>
      </c>
      <c r="AA49" s="22">
        <v>120</v>
      </c>
      <c r="AB49" s="22">
        <v>120</v>
      </c>
      <c r="AC49" s="22">
        <v>118</v>
      </c>
      <c r="AD49" s="22">
        <v>111</v>
      </c>
      <c r="AE49" s="22">
        <v>81</v>
      </c>
      <c r="AF49" s="22">
        <v>81</v>
      </c>
      <c r="AG49" s="22">
        <v>81</v>
      </c>
      <c r="AH49" s="22">
        <v>80</v>
      </c>
      <c r="AI49" s="22">
        <v>77</v>
      </c>
      <c r="AJ49" s="22">
        <v>77</v>
      </c>
      <c r="AK49" s="23">
        <v>77</v>
      </c>
      <c r="AL49" s="22">
        <v>77</v>
      </c>
      <c r="AM49" s="23">
        <v>77</v>
      </c>
      <c r="AN49" s="23">
        <v>77</v>
      </c>
      <c r="AO49" s="23">
        <v>77</v>
      </c>
      <c r="AP49" s="23">
        <v>77</v>
      </c>
      <c r="AQ49" s="23">
        <v>77</v>
      </c>
      <c r="AR49" s="23">
        <v>77</v>
      </c>
    </row>
    <row r="50" spans="8:44" ht="14.25" customHeight="1" x14ac:dyDescent="0.25">
      <c r="H50" s="18"/>
      <c r="I50" s="18"/>
      <c r="T50" s="49"/>
      <c r="U50" s="57" t="s">
        <v>171</v>
      </c>
      <c r="V50" s="24">
        <v>52.1</v>
      </c>
      <c r="W50" s="24">
        <v>56.8</v>
      </c>
      <c r="X50" s="24">
        <v>62.3</v>
      </c>
      <c r="Y50" s="24">
        <v>67.900000000000006</v>
      </c>
      <c r="Z50" s="24">
        <v>73.599999999999994</v>
      </c>
      <c r="AA50" s="24">
        <v>77.599999999999994</v>
      </c>
      <c r="AB50" s="24">
        <v>81.3</v>
      </c>
      <c r="AC50" s="24">
        <v>84.7</v>
      </c>
      <c r="AD50" s="24">
        <v>87.7</v>
      </c>
      <c r="AE50" s="25">
        <v>89.6</v>
      </c>
      <c r="AF50" s="25">
        <v>91.5</v>
      </c>
      <c r="AG50" s="25">
        <v>93.1</v>
      </c>
      <c r="AH50" s="25">
        <v>94</v>
      </c>
      <c r="AI50" s="25">
        <v>94.5</v>
      </c>
      <c r="AJ50" s="25">
        <v>95.3</v>
      </c>
      <c r="AK50" s="25">
        <v>95.9</v>
      </c>
      <c r="AL50" s="25">
        <v>96.6</v>
      </c>
      <c r="AM50" s="25">
        <v>96.8</v>
      </c>
      <c r="AN50" s="25">
        <v>97.3</v>
      </c>
      <c r="AO50" s="25">
        <v>97.4</v>
      </c>
      <c r="AP50" s="25">
        <v>97.6</v>
      </c>
      <c r="AQ50" s="25">
        <v>97.8</v>
      </c>
      <c r="AR50" s="25">
        <v>98</v>
      </c>
    </row>
    <row r="51" spans="8:44" ht="14.25" customHeight="1" x14ac:dyDescent="0.25">
      <c r="T51" s="49"/>
      <c r="U51" s="64" t="s">
        <v>173</v>
      </c>
      <c r="V51" s="65">
        <v>39.6</v>
      </c>
      <c r="W51" s="65">
        <v>43</v>
      </c>
      <c r="X51" s="65">
        <v>46.8</v>
      </c>
      <c r="Y51" s="65">
        <v>51.3</v>
      </c>
      <c r="Z51" s="65">
        <v>56.2</v>
      </c>
      <c r="AA51" s="65">
        <v>59.9</v>
      </c>
      <c r="AB51" s="65">
        <v>63.6</v>
      </c>
      <c r="AC51" s="65">
        <v>67.2</v>
      </c>
      <c r="AD51" s="65">
        <v>69.900000000000006</v>
      </c>
      <c r="AE51" s="66">
        <v>72.099999999999994</v>
      </c>
      <c r="AF51" s="66">
        <v>74.2</v>
      </c>
      <c r="AG51" s="66">
        <v>76</v>
      </c>
      <c r="AH51" s="66">
        <v>77.400000000000006</v>
      </c>
      <c r="AI51" s="66">
        <v>78.5</v>
      </c>
      <c r="AJ51" s="66">
        <v>79.3</v>
      </c>
      <c r="AK51" s="66">
        <v>80.2</v>
      </c>
      <c r="AL51" s="66">
        <v>80.900000000000006</v>
      </c>
      <c r="AM51" s="66">
        <v>81.5</v>
      </c>
      <c r="AN51" s="66">
        <v>82.3</v>
      </c>
      <c r="AO51" s="66">
        <v>82.7</v>
      </c>
      <c r="AP51" s="66">
        <v>83.1</v>
      </c>
      <c r="AQ51" s="66">
        <v>83.7</v>
      </c>
      <c r="AR51" s="66">
        <v>83.8</v>
      </c>
    </row>
    <row r="52" spans="8:44" ht="14.25" customHeight="1" x14ac:dyDescent="0.25">
      <c r="H52" s="18"/>
      <c r="I52" s="18"/>
      <c r="T52" s="49"/>
      <c r="U52" s="64" t="s">
        <v>174</v>
      </c>
      <c r="V52" s="65">
        <v>4.5</v>
      </c>
      <c r="W52" s="65">
        <v>5.5</v>
      </c>
      <c r="X52" s="65">
        <v>6.6</v>
      </c>
      <c r="Y52" s="65">
        <v>7.4</v>
      </c>
      <c r="Z52" s="65">
        <v>8.1999999999999993</v>
      </c>
      <c r="AA52" s="65">
        <v>9.1</v>
      </c>
      <c r="AB52" s="65">
        <v>9.4</v>
      </c>
      <c r="AC52" s="65">
        <v>9.8000000000000007</v>
      </c>
      <c r="AD52" s="65">
        <v>10.1</v>
      </c>
      <c r="AE52" s="66">
        <v>10.1</v>
      </c>
      <c r="AF52" s="66">
        <v>10.4</v>
      </c>
      <c r="AG52" s="66">
        <v>10.4</v>
      </c>
      <c r="AH52" s="66">
        <v>10.5</v>
      </c>
      <c r="AI52" s="66">
        <v>10.3</v>
      </c>
      <c r="AJ52" s="66">
        <v>10.1</v>
      </c>
      <c r="AK52" s="66">
        <v>10</v>
      </c>
      <c r="AL52" s="66">
        <v>9.8000000000000007</v>
      </c>
      <c r="AM52" s="66">
        <v>9.6</v>
      </c>
      <c r="AN52" s="66">
        <v>9.3000000000000007</v>
      </c>
      <c r="AO52" s="66">
        <v>9</v>
      </c>
      <c r="AP52" s="66">
        <v>8.8000000000000007</v>
      </c>
      <c r="AQ52" s="66">
        <v>8.6</v>
      </c>
      <c r="AR52" s="66">
        <v>8.5</v>
      </c>
    </row>
    <row r="53" spans="8:44" ht="14.25" customHeight="1" x14ac:dyDescent="0.25">
      <c r="T53" s="49"/>
      <c r="U53" s="64" t="s">
        <v>175</v>
      </c>
      <c r="V53" s="65">
        <v>8</v>
      </c>
      <c r="W53" s="65">
        <v>8.3000000000000007</v>
      </c>
      <c r="X53" s="65">
        <v>8.9</v>
      </c>
      <c r="Y53" s="65">
        <v>9.1</v>
      </c>
      <c r="Z53" s="65">
        <v>9.1999999999999993</v>
      </c>
      <c r="AA53" s="65">
        <v>8.6999999999999993</v>
      </c>
      <c r="AB53" s="65">
        <v>8.1999999999999993</v>
      </c>
      <c r="AC53" s="65">
        <v>7.7</v>
      </c>
      <c r="AD53" s="65">
        <v>7.6</v>
      </c>
      <c r="AE53" s="66">
        <v>7.4</v>
      </c>
      <c r="AF53" s="66">
        <v>7</v>
      </c>
      <c r="AG53" s="66">
        <v>6.7</v>
      </c>
      <c r="AH53" s="66">
        <v>6.1</v>
      </c>
      <c r="AI53" s="66">
        <v>5.7</v>
      </c>
      <c r="AJ53" s="66">
        <v>5.9</v>
      </c>
      <c r="AK53" s="66">
        <v>5.7</v>
      </c>
      <c r="AL53" s="66">
        <v>5.9</v>
      </c>
      <c r="AM53" s="66">
        <v>5.8</v>
      </c>
      <c r="AN53" s="66">
        <v>5.7</v>
      </c>
      <c r="AO53" s="66">
        <v>5.7</v>
      </c>
      <c r="AP53" s="66">
        <v>5.7</v>
      </c>
      <c r="AQ53" s="66">
        <v>5.6</v>
      </c>
      <c r="AR53" s="66">
        <v>5.7</v>
      </c>
    </row>
    <row r="54" spans="8:44" ht="14.25" customHeight="1" x14ac:dyDescent="0.25">
      <c r="H54" s="18"/>
      <c r="I54" s="18"/>
      <c r="T54" s="49"/>
      <c r="U54" s="57" t="s">
        <v>8</v>
      </c>
      <c r="V54" s="24">
        <v>62</v>
      </c>
      <c r="W54" s="24">
        <v>64</v>
      </c>
      <c r="X54" s="24">
        <v>66</v>
      </c>
      <c r="Y54" s="24">
        <v>69</v>
      </c>
      <c r="Z54" s="24">
        <v>71.400000000000006</v>
      </c>
      <c r="AA54" s="24">
        <v>73.7</v>
      </c>
      <c r="AB54" s="24">
        <v>75.8</v>
      </c>
      <c r="AC54" s="24">
        <v>77.7</v>
      </c>
      <c r="AD54" s="24">
        <v>79.400000000000006</v>
      </c>
      <c r="AE54" s="25">
        <v>80.900000000000006</v>
      </c>
      <c r="AF54" s="25">
        <v>82.4</v>
      </c>
      <c r="AG54" s="25">
        <v>83.7</v>
      </c>
      <c r="AH54" s="25">
        <v>84.8</v>
      </c>
      <c r="AI54" s="25">
        <v>85.7</v>
      </c>
      <c r="AJ54" s="25">
        <v>86.9</v>
      </c>
      <c r="AK54" s="25">
        <v>87.6</v>
      </c>
      <c r="AL54" s="25">
        <v>88.1</v>
      </c>
      <c r="AM54" s="25">
        <v>88.9</v>
      </c>
      <c r="AN54" s="25">
        <v>89.5</v>
      </c>
      <c r="AO54" s="25">
        <v>89.9</v>
      </c>
      <c r="AP54" s="25">
        <v>90.4</v>
      </c>
      <c r="AQ54" s="25">
        <v>90.9</v>
      </c>
      <c r="AR54" s="25">
        <v>91.4</v>
      </c>
    </row>
    <row r="55" spans="8:44" ht="14.25" customHeight="1" x14ac:dyDescent="0.25">
      <c r="T55" s="49"/>
      <c r="U55" s="59" t="s">
        <v>9</v>
      </c>
      <c r="V55" s="26">
        <v>19</v>
      </c>
      <c r="W55" s="26">
        <v>18</v>
      </c>
      <c r="X55" s="26">
        <v>14</v>
      </c>
      <c r="Y55" s="26">
        <v>12</v>
      </c>
      <c r="Z55" s="26">
        <v>10</v>
      </c>
      <c r="AA55" s="26">
        <v>9</v>
      </c>
      <c r="AB55" s="26">
        <v>8</v>
      </c>
      <c r="AC55" s="26">
        <v>8</v>
      </c>
      <c r="AD55" s="26">
        <v>8</v>
      </c>
      <c r="AE55" s="27">
        <v>8</v>
      </c>
      <c r="AF55" s="27">
        <v>8</v>
      </c>
      <c r="AG55" s="27">
        <v>6</v>
      </c>
      <c r="AH55" s="27">
        <v>6</v>
      </c>
      <c r="AI55" s="27">
        <v>7</v>
      </c>
      <c r="AJ55" s="27">
        <v>7</v>
      </c>
      <c r="AK55" s="27">
        <v>7</v>
      </c>
      <c r="AL55" s="27">
        <v>5</v>
      </c>
      <c r="AM55" s="27">
        <v>5</v>
      </c>
      <c r="AN55" s="27">
        <v>5</v>
      </c>
      <c r="AO55" s="27">
        <v>6</v>
      </c>
      <c r="AP55" s="27">
        <v>6</v>
      </c>
      <c r="AQ55" s="27">
        <v>6</v>
      </c>
      <c r="AR55" s="27">
        <v>6</v>
      </c>
    </row>
    <row r="56" spans="8:44" ht="14.25" customHeight="1" x14ac:dyDescent="0.25">
      <c r="H56" s="6"/>
      <c r="I56" s="6"/>
      <c r="T56" s="49"/>
      <c r="U56" s="15" t="s">
        <v>10</v>
      </c>
      <c r="V56" s="16"/>
      <c r="W56" s="16"/>
      <c r="X56" s="16"/>
      <c r="Y56" s="16"/>
      <c r="Z56" s="15"/>
      <c r="AA56" s="15"/>
      <c r="AB56" s="17"/>
      <c r="AC56" s="17"/>
      <c r="AD56" s="17"/>
      <c r="AE56" s="17"/>
      <c r="AF56" s="15"/>
      <c r="AG56" s="15"/>
      <c r="AH56" s="16"/>
      <c r="AI56" s="5"/>
      <c r="AJ56" s="5"/>
      <c r="AK56" s="5"/>
    </row>
    <row r="57" spans="8:44" ht="19.5" x14ac:dyDescent="0.45">
      <c r="H57" s="6"/>
      <c r="I57" s="6"/>
      <c r="T57" s="49"/>
      <c r="U57" s="50"/>
      <c r="V57" s="51"/>
    </row>
    <row r="58" spans="8:44" ht="19.5" x14ac:dyDescent="0.45">
      <c r="H58" s="6"/>
      <c r="I58" s="6"/>
      <c r="T58" s="49"/>
      <c r="U58" s="50"/>
      <c r="V58" s="51"/>
    </row>
    <row r="59" spans="8:44" ht="19.5" x14ac:dyDescent="0.45">
      <c r="H59" s="6"/>
      <c r="I59" s="6"/>
      <c r="T59" s="49"/>
      <c r="U59" s="50"/>
      <c r="V59" s="51"/>
    </row>
    <row r="60" spans="8:44" ht="19.5" x14ac:dyDescent="0.45">
      <c r="H60" s="6"/>
      <c r="I60" s="6"/>
      <c r="T60" s="49"/>
      <c r="U60" s="50"/>
      <c r="V60" s="51"/>
    </row>
    <row r="61" spans="8:44" ht="19.5" x14ac:dyDescent="0.45">
      <c r="H61" s="6"/>
      <c r="I61" s="6"/>
      <c r="T61" s="49"/>
      <c r="U61" s="50"/>
      <c r="V61" s="51"/>
    </row>
    <row r="62" spans="8:44" ht="19.5" x14ac:dyDescent="0.45">
      <c r="H62" s="6"/>
      <c r="I62" s="6"/>
      <c r="T62" s="49"/>
      <c r="U62" s="50"/>
      <c r="V62" s="51"/>
    </row>
    <row r="63" spans="8:44" ht="19.5" x14ac:dyDescent="0.45">
      <c r="H63" s="6"/>
      <c r="I63" s="6"/>
      <c r="T63" s="49"/>
      <c r="U63" s="50"/>
      <c r="V63" s="51"/>
    </row>
    <row r="64" spans="8:44" ht="19.5" x14ac:dyDescent="0.45">
      <c r="H64" s="6"/>
      <c r="I64" s="6"/>
      <c r="T64" s="49"/>
      <c r="U64" s="50"/>
      <c r="V64" s="51"/>
    </row>
    <row r="65" spans="8:22" ht="19.5" x14ac:dyDescent="0.45">
      <c r="H65" s="6"/>
      <c r="I65" s="6"/>
      <c r="T65" s="49"/>
      <c r="U65" s="50"/>
      <c r="V65" s="51"/>
    </row>
    <row r="66" spans="8:22" ht="19.5" x14ac:dyDescent="0.45">
      <c r="H66" s="6"/>
      <c r="I66" s="6"/>
      <c r="T66" s="49"/>
      <c r="U66" s="50"/>
      <c r="V66" s="51"/>
    </row>
    <row r="67" spans="8:22" ht="19.5" x14ac:dyDescent="0.45">
      <c r="H67" s="6"/>
      <c r="I67" s="6"/>
      <c r="T67" s="49"/>
      <c r="U67" s="50"/>
      <c r="V67" s="51"/>
    </row>
    <row r="68" spans="8:22" ht="19.5" x14ac:dyDescent="0.45">
      <c r="H68" s="6"/>
      <c r="I68" s="6"/>
      <c r="T68" s="49"/>
      <c r="U68" s="50"/>
      <c r="V68" s="51"/>
    </row>
    <row r="69" spans="8:22" ht="19.5" x14ac:dyDescent="0.45">
      <c r="H69" s="6"/>
      <c r="I69" s="6"/>
      <c r="T69" s="49"/>
      <c r="U69" s="50"/>
      <c r="V69" s="51"/>
    </row>
    <row r="70" spans="8:22" ht="19.5" x14ac:dyDescent="0.45">
      <c r="H70" s="6"/>
      <c r="I70" s="6"/>
      <c r="T70" s="49"/>
      <c r="U70" s="50"/>
      <c r="V70" s="51"/>
    </row>
    <row r="71" spans="8:22" ht="19.5" x14ac:dyDescent="0.45">
      <c r="H71" s="6"/>
      <c r="I71" s="6"/>
      <c r="T71" s="49"/>
      <c r="U71" s="50"/>
      <c r="V71" s="51"/>
    </row>
    <row r="72" spans="8:22" ht="19.5" x14ac:dyDescent="0.45">
      <c r="H72" s="6"/>
      <c r="I72" s="6"/>
      <c r="T72" s="49"/>
      <c r="U72" s="50"/>
      <c r="V72" s="51"/>
    </row>
    <row r="73" spans="8:22" ht="19.5" x14ac:dyDescent="0.45">
      <c r="H73" s="6"/>
      <c r="I73" s="6"/>
      <c r="T73" s="49"/>
      <c r="U73" s="50"/>
      <c r="V73" s="51"/>
    </row>
    <row r="74" spans="8:22" ht="19.5" x14ac:dyDescent="0.45">
      <c r="H74" s="6"/>
      <c r="I74" s="6"/>
      <c r="T74" s="49"/>
      <c r="U74" s="50"/>
      <c r="V74" s="51"/>
    </row>
    <row r="75" spans="8:22" ht="19.5" x14ac:dyDescent="0.45">
      <c r="H75" s="6"/>
      <c r="I75" s="6"/>
      <c r="T75" s="49"/>
      <c r="U75" s="50"/>
      <c r="V75" s="51"/>
    </row>
    <row r="76" spans="8:22" ht="19.5" x14ac:dyDescent="0.45">
      <c r="H76" s="6"/>
      <c r="I76" s="6"/>
      <c r="T76" s="49"/>
      <c r="U76" s="50"/>
      <c r="V76" s="51"/>
    </row>
    <row r="77" spans="8:22" ht="19.5" x14ac:dyDescent="0.45">
      <c r="H77" s="6"/>
      <c r="I77" s="6"/>
      <c r="T77" s="49"/>
      <c r="U77" s="50"/>
      <c r="V77" s="51"/>
    </row>
    <row r="78" spans="8:22" ht="19.5" x14ac:dyDescent="0.45">
      <c r="H78" s="6"/>
      <c r="I78" s="6"/>
      <c r="T78" s="49"/>
      <c r="U78" s="50"/>
      <c r="V78" s="51"/>
    </row>
    <row r="79" spans="8:22" ht="19.5" x14ac:dyDescent="0.45">
      <c r="H79" s="6"/>
      <c r="I79" s="6"/>
      <c r="T79" s="49"/>
      <c r="U79" s="50"/>
      <c r="V79" s="51"/>
    </row>
    <row r="80" spans="8:22" ht="19.5" x14ac:dyDescent="0.45">
      <c r="H80" s="6"/>
      <c r="I80" s="6"/>
      <c r="T80" s="49"/>
      <c r="U80" s="50"/>
      <c r="V80" s="51"/>
    </row>
    <row r="81" spans="8:22" ht="19.5" x14ac:dyDescent="0.45">
      <c r="H81" s="6"/>
      <c r="I81" s="6"/>
      <c r="T81" s="49"/>
      <c r="U81" s="50"/>
      <c r="V81" s="51"/>
    </row>
    <row r="82" spans="8:22" ht="19.5" x14ac:dyDescent="0.45">
      <c r="H82" s="6"/>
      <c r="I82" s="6"/>
      <c r="T82" s="49"/>
      <c r="U82" s="51"/>
      <c r="V82" s="51"/>
    </row>
    <row r="83" spans="8:22" ht="19.5" x14ac:dyDescent="0.45">
      <c r="H83" s="6"/>
      <c r="I83" s="6"/>
      <c r="T83" s="49"/>
      <c r="U83" s="50"/>
      <c r="V83" s="51"/>
    </row>
    <row r="84" spans="8:22" ht="19.5" x14ac:dyDescent="0.45">
      <c r="H84" s="6"/>
      <c r="I84" s="6"/>
      <c r="T84" s="49"/>
      <c r="U84" s="50"/>
      <c r="V84" s="51"/>
    </row>
    <row r="85" spans="8:22" ht="19.5" x14ac:dyDescent="0.45">
      <c r="H85" s="6"/>
      <c r="I85" s="6"/>
      <c r="T85" s="49"/>
      <c r="U85" s="50"/>
      <c r="V85" s="51"/>
    </row>
    <row r="86" spans="8:22" ht="19.5" x14ac:dyDescent="0.45">
      <c r="H86" s="6"/>
      <c r="I86" s="6"/>
      <c r="T86" s="49"/>
      <c r="U86" s="50"/>
      <c r="V86" s="51"/>
    </row>
    <row r="87" spans="8:22" ht="19.5" x14ac:dyDescent="0.45">
      <c r="H87" s="6"/>
      <c r="I87" s="6"/>
      <c r="T87" s="49"/>
      <c r="U87" s="50"/>
      <c r="V87" s="51"/>
    </row>
    <row r="88" spans="8:22" ht="19.5" x14ac:dyDescent="0.45">
      <c r="H88" s="6"/>
      <c r="I88" s="6"/>
      <c r="T88" s="49"/>
      <c r="U88" s="50"/>
      <c r="V88" s="51"/>
    </row>
    <row r="89" spans="8:22" ht="19.5" x14ac:dyDescent="0.45">
      <c r="H89" s="6"/>
      <c r="I89" s="6"/>
      <c r="T89" s="49"/>
      <c r="U89" s="50"/>
      <c r="V89" s="51"/>
    </row>
    <row r="90" spans="8:22" ht="19.5" x14ac:dyDescent="0.45">
      <c r="H90" s="6"/>
      <c r="I90" s="6"/>
      <c r="T90" s="49"/>
      <c r="U90" s="50"/>
      <c r="V90" s="51"/>
    </row>
    <row r="91" spans="8:22" ht="19.5" x14ac:dyDescent="0.45">
      <c r="H91" s="6"/>
      <c r="I91" s="6"/>
      <c r="T91" s="49"/>
      <c r="U91" s="50"/>
      <c r="V91" s="51"/>
    </row>
    <row r="92" spans="8:22" ht="19.5" x14ac:dyDescent="0.45">
      <c r="H92" s="6"/>
      <c r="I92" s="6"/>
      <c r="T92" s="49"/>
      <c r="U92" s="50"/>
      <c r="V92" s="51"/>
    </row>
    <row r="93" spans="8:22" ht="19.5" x14ac:dyDescent="0.45">
      <c r="H93" s="6"/>
      <c r="I93" s="6"/>
      <c r="T93" s="49"/>
      <c r="U93" s="50"/>
      <c r="V93" s="51"/>
    </row>
    <row r="94" spans="8:22" ht="19.5" x14ac:dyDescent="0.45">
      <c r="H94" s="6"/>
      <c r="I94" s="6"/>
      <c r="T94" s="49"/>
      <c r="U94" s="50"/>
      <c r="V94" s="51"/>
    </row>
    <row r="95" spans="8:22" ht="19.5" x14ac:dyDescent="0.45">
      <c r="H95" s="6"/>
      <c r="I95" s="6"/>
      <c r="T95" s="49"/>
      <c r="U95" s="50"/>
      <c r="V95" s="51"/>
    </row>
    <row r="96" spans="8:22" ht="19.5" x14ac:dyDescent="0.45">
      <c r="H96" s="6"/>
      <c r="I96" s="6"/>
      <c r="T96" s="49"/>
      <c r="U96" s="50"/>
      <c r="V96" s="51"/>
    </row>
    <row r="97" spans="8:22" ht="19.5" x14ac:dyDescent="0.45">
      <c r="H97" s="6"/>
      <c r="I97" s="6"/>
      <c r="T97" s="49"/>
      <c r="U97" s="50"/>
      <c r="V97" s="51"/>
    </row>
    <row r="98" spans="8:22" ht="19.5" x14ac:dyDescent="0.45">
      <c r="H98" s="6"/>
      <c r="I98" s="6"/>
      <c r="T98" s="49"/>
      <c r="U98" s="50"/>
      <c r="V98" s="51"/>
    </row>
    <row r="99" spans="8:22" ht="19.5" x14ac:dyDescent="0.45">
      <c r="H99" s="6"/>
      <c r="I99" s="6"/>
      <c r="T99" s="49"/>
      <c r="U99" s="50"/>
      <c r="V99" s="51"/>
    </row>
    <row r="100" spans="8:22" ht="19.5" x14ac:dyDescent="0.45">
      <c r="H100" s="6"/>
      <c r="I100" s="6"/>
      <c r="T100" s="49"/>
      <c r="U100" s="50"/>
      <c r="V100" s="51"/>
    </row>
    <row r="101" spans="8:22" ht="19.5" x14ac:dyDescent="0.45">
      <c r="H101" s="6"/>
      <c r="I101" s="6"/>
      <c r="T101" s="49"/>
      <c r="U101" s="50"/>
      <c r="V101" s="51"/>
    </row>
    <row r="102" spans="8:22" ht="19.5" x14ac:dyDescent="0.45">
      <c r="H102" s="6"/>
      <c r="I102" s="6"/>
      <c r="T102" s="49"/>
      <c r="U102" s="50"/>
      <c r="V102" s="51"/>
    </row>
    <row r="103" spans="8:22" ht="19.5" x14ac:dyDescent="0.45">
      <c r="H103" s="6"/>
      <c r="I103" s="6"/>
      <c r="T103" s="49"/>
      <c r="U103" s="50"/>
      <c r="V103" s="51"/>
    </row>
    <row r="104" spans="8:22" ht="19.5" x14ac:dyDescent="0.45">
      <c r="H104" s="6"/>
      <c r="I104" s="6"/>
      <c r="T104" s="49"/>
      <c r="U104" s="51"/>
      <c r="V104" s="51"/>
    </row>
    <row r="105" spans="8:22" ht="19.5" x14ac:dyDescent="0.45">
      <c r="H105" s="6"/>
      <c r="I105" s="6"/>
      <c r="T105" s="49"/>
      <c r="U105" s="51"/>
      <c r="V105" s="51"/>
    </row>
    <row r="106" spans="8:22" ht="19.5" x14ac:dyDescent="0.45">
      <c r="H106" s="6"/>
      <c r="I106" s="6"/>
      <c r="T106" s="49"/>
      <c r="U106" s="50"/>
      <c r="V106" s="51"/>
    </row>
    <row r="107" spans="8:22" ht="19.5" x14ac:dyDescent="0.45">
      <c r="H107" s="6"/>
      <c r="I107" s="6"/>
      <c r="T107" s="49"/>
      <c r="U107" s="50"/>
      <c r="V107" s="51"/>
    </row>
    <row r="108" spans="8:22" ht="19.5" x14ac:dyDescent="0.45">
      <c r="H108" s="6"/>
      <c r="I108" s="6"/>
      <c r="T108" s="49"/>
      <c r="U108" s="50"/>
      <c r="V108" s="51"/>
    </row>
    <row r="109" spans="8:22" ht="19.5" x14ac:dyDescent="0.45">
      <c r="H109" s="6"/>
      <c r="I109" s="6"/>
      <c r="T109" s="49"/>
      <c r="U109" s="50"/>
      <c r="V109" s="51"/>
    </row>
    <row r="110" spans="8:22" ht="19.5" x14ac:dyDescent="0.45">
      <c r="H110" s="6"/>
      <c r="I110" s="6"/>
      <c r="T110" s="49"/>
      <c r="U110" s="50"/>
      <c r="V110" s="51"/>
    </row>
    <row r="111" spans="8:22" ht="19.5" x14ac:dyDescent="0.45">
      <c r="H111" s="6"/>
      <c r="I111" s="6"/>
      <c r="T111" s="49"/>
      <c r="U111" s="50"/>
      <c r="V111" s="51"/>
    </row>
    <row r="112" spans="8:22" ht="19.5" x14ac:dyDescent="0.45">
      <c r="H112" s="6"/>
      <c r="I112" s="6"/>
      <c r="T112" s="49"/>
      <c r="U112" s="51"/>
      <c r="V112" s="51"/>
    </row>
    <row r="113" spans="8:22" ht="19.5" x14ac:dyDescent="0.45">
      <c r="H113" s="6"/>
      <c r="I113" s="6"/>
      <c r="T113" s="49"/>
      <c r="U113" s="50"/>
      <c r="V113" s="51"/>
    </row>
    <row r="114" spans="8:22" ht="19.5" x14ac:dyDescent="0.45">
      <c r="H114" s="6"/>
      <c r="I114" s="6"/>
      <c r="T114" s="49"/>
      <c r="U114" s="50"/>
      <c r="V114" s="51"/>
    </row>
    <row r="115" spans="8:22" ht="19.5" x14ac:dyDescent="0.45">
      <c r="H115" s="6"/>
      <c r="I115" s="6"/>
      <c r="T115" s="49"/>
      <c r="U115" s="51"/>
      <c r="V115" s="51"/>
    </row>
    <row r="116" spans="8:22" ht="19.5" x14ac:dyDescent="0.45">
      <c r="H116" s="6"/>
      <c r="I116" s="6"/>
      <c r="T116" s="49"/>
      <c r="U116" s="51"/>
      <c r="V116" s="51"/>
    </row>
    <row r="117" spans="8:22" ht="19.5" x14ac:dyDescent="0.45">
      <c r="H117" s="6"/>
      <c r="I117" s="6"/>
      <c r="T117" s="49"/>
      <c r="U117" s="50"/>
      <c r="V117" s="51"/>
    </row>
    <row r="118" spans="8:22" ht="19.5" x14ac:dyDescent="0.45">
      <c r="H118" s="6"/>
      <c r="I118" s="6"/>
      <c r="T118" s="49"/>
      <c r="U118" s="50"/>
      <c r="V118" s="51"/>
    </row>
    <row r="119" spans="8:22" ht="19.5" x14ac:dyDescent="0.45">
      <c r="H119" s="6"/>
      <c r="I119" s="6"/>
      <c r="T119" s="49"/>
      <c r="U119" s="50"/>
      <c r="V119" s="51"/>
    </row>
    <row r="120" spans="8:22" ht="19.5" x14ac:dyDescent="0.45">
      <c r="H120" s="6"/>
      <c r="I120" s="6"/>
      <c r="T120" s="49"/>
      <c r="U120" s="50"/>
      <c r="V120" s="51"/>
    </row>
    <row r="121" spans="8:22" ht="19.5" x14ac:dyDescent="0.45">
      <c r="T121" s="49"/>
      <c r="U121" s="52"/>
      <c r="V121" s="51"/>
    </row>
    <row r="122" spans="8:22" x14ac:dyDescent="0.25">
      <c r="T122" s="29"/>
      <c r="U122" s="29"/>
      <c r="V122" s="29"/>
    </row>
  </sheetData>
  <mergeCells count="8">
    <mergeCell ref="B39:P39"/>
    <mergeCell ref="B31:P33"/>
    <mergeCell ref="C3:F3"/>
    <mergeCell ref="H3:K3"/>
    <mergeCell ref="M3:P3"/>
    <mergeCell ref="B3:B4"/>
    <mergeCell ref="G3:G4"/>
    <mergeCell ref="L3:L4"/>
  </mergeCells>
  <phoneticPr fontId="2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7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05"/>
  <sheetViews>
    <sheetView view="pageBreakPreview" topLeftCell="A7" zoomScaleNormal="100" zoomScaleSheetLayoutView="100" workbookViewId="0"/>
  </sheetViews>
  <sheetFormatPr defaultColWidth="9.8984375" defaultRowHeight="11" x14ac:dyDescent="0.25"/>
  <cols>
    <col min="1" max="1" width="1.59765625" style="6" customWidth="1"/>
    <col min="2" max="2" width="9.59765625" style="6" customWidth="1"/>
    <col min="3" max="7" width="7" style="6" customWidth="1"/>
    <col min="8" max="8" width="8.59765625" style="6" customWidth="1"/>
    <col min="9" max="9" width="9.59765625" style="6" customWidth="1"/>
    <col min="10" max="11" width="7" style="19" customWidth="1"/>
    <col min="12" max="15" width="7" style="6" customWidth="1"/>
    <col min="16" max="16" width="9.59765625" style="6" bestFit="1" customWidth="1"/>
    <col min="17" max="21" width="7" style="6" customWidth="1"/>
    <col min="22" max="22" width="7.59765625" style="6" customWidth="1"/>
    <col min="23" max="16384" width="9.8984375" style="6"/>
  </cols>
  <sheetData>
    <row r="1" spans="2:22" ht="22" x14ac:dyDescent="0.25">
      <c r="B1" s="47" t="s">
        <v>29</v>
      </c>
    </row>
    <row r="2" spans="2:22" ht="15.5" thickBot="1" x14ac:dyDescent="0.3">
      <c r="B2" s="53" t="s">
        <v>30</v>
      </c>
      <c r="C2" s="1"/>
      <c r="D2" s="2"/>
      <c r="E2" s="2"/>
      <c r="F2" s="2"/>
      <c r="G2" s="2"/>
      <c r="H2" s="2"/>
      <c r="I2" s="3"/>
      <c r="J2" s="4"/>
      <c r="K2" s="5"/>
      <c r="L2" s="5"/>
      <c r="M2" s="5"/>
      <c r="N2" s="5"/>
      <c r="O2" s="5"/>
      <c r="P2" s="5"/>
      <c r="Q2" s="5"/>
      <c r="R2" s="5"/>
      <c r="S2" s="5"/>
      <c r="T2" s="20" t="s">
        <v>176</v>
      </c>
      <c r="U2" s="20"/>
    </row>
    <row r="3" spans="2:22" x14ac:dyDescent="0.25">
      <c r="B3" s="350" t="s">
        <v>32</v>
      </c>
      <c r="C3" s="346" t="s">
        <v>11</v>
      </c>
      <c r="D3" s="347"/>
      <c r="E3" s="347"/>
      <c r="F3" s="354"/>
      <c r="G3" s="68"/>
      <c r="H3" s="71"/>
      <c r="I3" s="355" t="s">
        <v>32</v>
      </c>
      <c r="J3" s="346" t="s">
        <v>11</v>
      </c>
      <c r="K3" s="347"/>
      <c r="L3" s="347"/>
      <c r="M3" s="354"/>
      <c r="N3" s="68"/>
      <c r="O3" s="71"/>
      <c r="P3" s="355" t="s">
        <v>32</v>
      </c>
      <c r="Q3" s="346" t="s">
        <v>11</v>
      </c>
      <c r="R3" s="347"/>
      <c r="S3" s="347"/>
      <c r="T3" s="354"/>
      <c r="U3" s="68"/>
      <c r="V3" s="71"/>
    </row>
    <row r="4" spans="2:22" ht="27.5" thickBot="1" x14ac:dyDescent="0.3">
      <c r="B4" s="351"/>
      <c r="C4" s="7" t="s">
        <v>0</v>
      </c>
      <c r="D4" s="7" t="s">
        <v>28</v>
      </c>
      <c r="E4" s="8" t="s">
        <v>31</v>
      </c>
      <c r="F4" s="84" t="s">
        <v>1</v>
      </c>
      <c r="G4" s="85" t="s">
        <v>179</v>
      </c>
      <c r="H4" s="90" t="s">
        <v>178</v>
      </c>
      <c r="I4" s="356"/>
      <c r="J4" s="7" t="s">
        <v>0</v>
      </c>
      <c r="K4" s="7" t="s">
        <v>28</v>
      </c>
      <c r="L4" s="8" t="s">
        <v>31</v>
      </c>
      <c r="M4" s="84" t="s">
        <v>1</v>
      </c>
      <c r="N4" s="85" t="s">
        <v>179</v>
      </c>
      <c r="O4" s="90" t="s">
        <v>178</v>
      </c>
      <c r="P4" s="356"/>
      <c r="Q4" s="7" t="s">
        <v>0</v>
      </c>
      <c r="R4" s="7" t="s">
        <v>28</v>
      </c>
      <c r="S4" s="8" t="s">
        <v>31</v>
      </c>
      <c r="T4" s="84" t="s">
        <v>1</v>
      </c>
      <c r="U4" s="85" t="s">
        <v>177</v>
      </c>
      <c r="V4" s="83" t="s">
        <v>178</v>
      </c>
    </row>
    <row r="5" spans="2:22" x14ac:dyDescent="0.25">
      <c r="B5" s="98" t="s">
        <v>90</v>
      </c>
      <c r="C5" s="56">
        <f>VLOOKUP($B5,様式【国から送付データ】!$H:$AD,8,FALSE)*100</f>
        <v>93.852903637523937</v>
      </c>
      <c r="D5" s="30">
        <f>VLOOKUP($B5,様式【国から送付データ】!$H:$AD,14,FALSE)*100</f>
        <v>1.9245905126568814</v>
      </c>
      <c r="E5" s="30">
        <f>VLOOKUP($B5,様式【国から送付データ】!$H:$AD,23,FALSE)*100</f>
        <v>1.8339183152520742</v>
      </c>
      <c r="F5" s="30">
        <f>VLOOKUP($B5,様式【国から送付データ】!$H:$AD,4,FALSE)*100</f>
        <v>97.611412465432892</v>
      </c>
      <c r="G5" s="69">
        <f>VLOOKUP(B5,'共通指数 '!$B:$I,6,FALSE)</f>
        <v>100</v>
      </c>
      <c r="H5" s="91">
        <f>F5-G5</f>
        <v>-2.3885875345671082</v>
      </c>
      <c r="I5" s="89" t="s">
        <v>116</v>
      </c>
      <c r="J5" s="56">
        <f>VLOOKUP($I5,様式【国から送付データ】!$H:$AD,8,FALSE)*100</f>
        <v>90.836653386454174</v>
      </c>
      <c r="K5" s="30">
        <f>VLOOKUP($I5,様式【国から送付データ】!$H:$AD,14,FALSE)*100</f>
        <v>3.1679732682174526</v>
      </c>
      <c r="L5" s="30">
        <f>VLOOKUP($I5,様式【国から送付データ】!$H:$AD,23,FALSE)*100</f>
        <v>4.2475260249325277</v>
      </c>
      <c r="M5" s="30">
        <f>VLOOKUP($I5,様式【国から送付データ】!$H:$AD,4,FALSE)*100</f>
        <v>98.252152679604166</v>
      </c>
      <c r="N5" s="69">
        <f>VLOOKUP(I5,'共通指数 '!$B:$I,6,FALSE)</f>
        <v>97.717341681340898</v>
      </c>
      <c r="O5" s="86">
        <f>M5-N5</f>
        <v>0.53481099826326783</v>
      </c>
      <c r="P5" s="77" t="s">
        <v>142</v>
      </c>
      <c r="Q5" s="33">
        <f>VLOOKUP($P5,様式【国から送付データ】!$H:$AD,8,FALSE)*100</f>
        <v>70.456077286003151</v>
      </c>
      <c r="R5" s="33">
        <f>VLOOKUP($P5,様式【国から送付データ】!$H:$AD,14,FALSE)*100</f>
        <v>0</v>
      </c>
      <c r="S5" s="33">
        <f>VLOOKUP($P5,様式【国から送付データ】!$H:$AD,23,FALSE)*100</f>
        <v>14.850595371826556</v>
      </c>
      <c r="T5" s="44">
        <f>VLOOKUP($P5,様式【国から送付データ】!$H:$AD,4,FALSE)*100</f>
        <v>85.306672657829694</v>
      </c>
      <c r="U5" s="69">
        <f>VLOOKUP(P5,'共通指数 '!$B:$I,6,FALSE)</f>
        <v>84.669603524229075</v>
      </c>
      <c r="V5" s="86">
        <f>T5-U5</f>
        <v>0.6370691336006189</v>
      </c>
    </row>
    <row r="6" spans="2:22" x14ac:dyDescent="0.25">
      <c r="B6" s="32" t="s">
        <v>91</v>
      </c>
      <c r="C6" s="33">
        <f>VLOOKUP($B6,様式【国から送付データ】!$H:$AD,8,FALSE)*100</f>
        <v>96.8451310932046</v>
      </c>
      <c r="D6" s="33">
        <f>VLOOKUP($B6,様式【国から送付データ】!$H:$AD,14,FALSE)*100</f>
        <v>0.29290123068800361</v>
      </c>
      <c r="E6" s="33">
        <f>VLOOKUP($B6,様式【国から送付データ】!$H:$AD,23,FALSE)*100</f>
        <v>2.6310827288840839</v>
      </c>
      <c r="F6" s="33">
        <f>VLOOKUP($B6,様式【国から送付データ】!$H:$AD,4,FALSE)*100</f>
        <v>99.769115052776698</v>
      </c>
      <c r="G6" s="70">
        <f>VLOOKUP(B6,'共通指数 '!$B:$I,6,FALSE)</f>
        <v>99.870802654190143</v>
      </c>
      <c r="H6" s="87">
        <f>F6-G6</f>
        <v>-0.10168760141344535</v>
      </c>
      <c r="I6" s="73" t="s">
        <v>183</v>
      </c>
      <c r="J6" s="33">
        <f>VLOOKUP($I6,様式【国から送付データ】!$H:$AD,8,FALSE)*100</f>
        <v>46.587782058337915</v>
      </c>
      <c r="K6" s="33">
        <f>VLOOKUP($I6,様式【国から送付データ】!$H:$AD,14,FALSE)*100</f>
        <v>44.523940561364888</v>
      </c>
      <c r="L6" s="33">
        <f>VLOOKUP($I6,様式【国から送付データ】!$H:$AD,23,FALSE)*100</f>
        <v>7.1408915795266923</v>
      </c>
      <c r="M6" s="33">
        <f>VLOOKUP($I6,様式【国から送付データ】!$H:$AD,4,FALSE)*100</f>
        <v>98.252614199229498</v>
      </c>
      <c r="N6" s="70">
        <f>VLOOKUP(I6,'共通指数 '!$B:$I,6,FALSE)</f>
        <v>97.895950425133307</v>
      </c>
      <c r="O6" s="87">
        <f>M6-N6</f>
        <v>0.35666377409619088</v>
      </c>
      <c r="P6" s="342" t="s">
        <v>143</v>
      </c>
      <c r="Q6" s="33">
        <f>VLOOKUP($P6,様式【国から送付データ】!$H:$AD,8,FALSE)*100</f>
        <v>7.4677693991729504</v>
      </c>
      <c r="R6" s="33">
        <f>VLOOKUP($P6,様式【国から送付データ】!$H:$AD,14,FALSE)*100</f>
        <v>17.222087083434687</v>
      </c>
      <c r="S6" s="33">
        <f>VLOOKUP($P6,様式【国から送付データ】!$H:$AD,23,FALSE)*100</f>
        <v>59.085380685964481</v>
      </c>
      <c r="T6" s="79">
        <f>VLOOKUP($P6,様式【国から送付データ】!$H:$AD,4,FALSE)*100</f>
        <v>83.775237168572119</v>
      </c>
      <c r="U6" s="70">
        <f>VLOOKUP(P6,'共通指数 '!$B:$I,6,FALSE)</f>
        <v>83.657774573419857</v>
      </c>
      <c r="V6" s="340">
        <f>T6-U6</f>
        <v>0.11746259515226143</v>
      </c>
    </row>
    <row r="7" spans="2:22" x14ac:dyDescent="0.25">
      <c r="B7" s="32" t="s">
        <v>92</v>
      </c>
      <c r="C7" s="33">
        <f>VLOOKUP($B7,様式【国から送付データ】!$H:$AD,8,FALSE)*100</f>
        <v>80.428128730727224</v>
      </c>
      <c r="D7" s="33">
        <f>VLOOKUP($B7,様式【国から送付データ】!$H:$AD,14,FALSE)*100</f>
        <v>16.325662323147654</v>
      </c>
      <c r="E7" s="33">
        <f>VLOOKUP($B7,様式【国から送付データ】!$H:$AD,23,FALSE)*100</f>
        <v>2.5610251720897153</v>
      </c>
      <c r="F7" s="33">
        <f>VLOOKUP($B7,様式【国から送付データ】!$H:$AD,4,FALSE)*100</f>
        <v>99.314816225964591</v>
      </c>
      <c r="G7" s="70">
        <f>VLOOKUP(B7,'共通指数 '!$B:$I,6,FALSE)</f>
        <v>99.855288773523682</v>
      </c>
      <c r="H7" s="87">
        <f t="shared" ref="H7:H29" si="0">F7-G7</f>
        <v>-0.5404725475590908</v>
      </c>
      <c r="I7" s="95" t="s">
        <v>118</v>
      </c>
      <c r="J7" s="33">
        <f>VLOOKUP($I7,様式【国から送付データ】!$H:$AD,8,FALSE)*100</f>
        <v>91.293418647166362</v>
      </c>
      <c r="K7" s="40">
        <f>VLOOKUP($I7,様式【国から送付データ】!$H:$AD,14,FALSE)*100</f>
        <v>0</v>
      </c>
      <c r="L7" s="33">
        <f>VLOOKUP($I7,様式【国から送付データ】!$H:$AD,23,FALSE)*100</f>
        <v>6.0786106032906764</v>
      </c>
      <c r="M7" s="33">
        <f>VLOOKUP($I7,様式【国から送付データ】!$H:$AD,4,FALSE)*100</f>
        <v>97.372029250457032</v>
      </c>
      <c r="N7" s="70">
        <f>VLOOKUP(I7,'共通指数 '!$B:$I,6,FALSE)</f>
        <v>99.051061906913702</v>
      </c>
      <c r="O7" s="92">
        <f t="shared" ref="O7:O29" si="1">M7-N7</f>
        <v>-1.6790326564566698</v>
      </c>
      <c r="P7" s="94" t="s">
        <v>144</v>
      </c>
      <c r="Q7" s="33">
        <f>VLOOKUP($P7,様式【国から送付データ】!$H:$AD,8,FALSE)*100</f>
        <v>65.172054223149118</v>
      </c>
      <c r="R7" s="33">
        <f>VLOOKUP($P7,様式【国から送付データ】!$H:$AD,14,FALSE)*100</f>
        <v>11.505039972193257</v>
      </c>
      <c r="S7" s="33">
        <f>VLOOKUP($P7,様式【国から送付データ】!$H:$AD,23,FALSE)*100</f>
        <v>17.97010775112965</v>
      </c>
      <c r="T7" s="79">
        <f>VLOOKUP($P7,様式【国から送付データ】!$H:$AD,4,FALSE)*100</f>
        <v>94.647201946472009</v>
      </c>
      <c r="U7" s="70">
        <f>VLOOKUP(P7,'共通指数 '!$B:$I,6,FALSE)</f>
        <v>97.116411534353858</v>
      </c>
      <c r="V7" s="92">
        <f t="shared" ref="V7:V29" si="2">T7-U7</f>
        <v>-2.4692095878818492</v>
      </c>
    </row>
    <row r="8" spans="2:22" x14ac:dyDescent="0.25">
      <c r="B8" s="32" t="s">
        <v>93</v>
      </c>
      <c r="C8" s="33">
        <f>VLOOKUP($B8,様式【国から送付データ】!$H:$AD,8,FALSE)*100</f>
        <v>99.486611636802905</v>
      </c>
      <c r="D8" s="40">
        <f>VLOOKUP($B8,様式【国から送付データ】!$H:$AD,14,FALSE)*100</f>
        <v>0</v>
      </c>
      <c r="E8" s="33">
        <f>VLOOKUP($B8,様式【国から送付データ】!$H:$AD,23,FALSE)*100</f>
        <v>0.29997986712301189</v>
      </c>
      <c r="F8" s="33">
        <f>VLOOKUP($B8,様式【国から送付データ】!$H:$AD,4,FALSE)*100</f>
        <v>99.786591503925919</v>
      </c>
      <c r="G8" s="70">
        <f>VLOOKUP(B8,'共通指数 '!$B:$I,6,FALSE)</f>
        <v>99.726216309395852</v>
      </c>
      <c r="H8" s="87">
        <f t="shared" si="0"/>
        <v>6.0375194530067233E-2</v>
      </c>
      <c r="I8" s="95" t="s">
        <v>119</v>
      </c>
      <c r="J8" s="33">
        <f>VLOOKUP($I8,様式【国から送付データ】!$H:$AD,8,FALSE)*100</f>
        <v>88.666228646517737</v>
      </c>
      <c r="K8" s="33">
        <f>VLOOKUP($I8,様式【国から送付データ】!$H:$AD,14,FALSE)*100</f>
        <v>1.0183968462549275</v>
      </c>
      <c r="L8" s="33">
        <f>VLOOKUP($I8,様式【国から送付データ】!$H:$AD,23,FALSE)*100</f>
        <v>6.9480946123521683</v>
      </c>
      <c r="M8" s="33">
        <f>VLOOKUP($I8,様式【国から送付データ】!$H:$AD,4,FALSE)*100</f>
        <v>96.632720105124832</v>
      </c>
      <c r="N8" s="70">
        <f>VLOOKUP(I8,'共通指数 '!$B:$I,6,FALSE)</f>
        <v>98.813291139240505</v>
      </c>
      <c r="O8" s="92">
        <f t="shared" si="1"/>
        <v>-2.1805710341156725</v>
      </c>
      <c r="P8" s="94" t="s">
        <v>145</v>
      </c>
      <c r="Q8" s="40">
        <f>VLOOKUP($P8,様式【国から送付データ】!$H:$AD,8,FALSE)*100</f>
        <v>0</v>
      </c>
      <c r="R8" s="33">
        <f>VLOOKUP($P8,様式【国から送付データ】!$H:$AD,14,FALSE)*100</f>
        <v>85.524568393094285</v>
      </c>
      <c r="S8" s="33">
        <f>VLOOKUP($P8,様式【国から送付データ】!$H:$AD,23,FALSE)*100</f>
        <v>11.686586985391765</v>
      </c>
      <c r="T8" s="79">
        <f>VLOOKUP($P8,様式【国から送付データ】!$H:$AD,4,FALSE)*100</f>
        <v>97.211155378486055</v>
      </c>
      <c r="U8" s="70">
        <f>VLOOKUP(P8,'共通指数 '!$B:$I,6,FALSE)</f>
        <v>99.375</v>
      </c>
      <c r="V8" s="92">
        <f t="shared" si="2"/>
        <v>-2.1638446215139453</v>
      </c>
    </row>
    <row r="9" spans="2:22" x14ac:dyDescent="0.25">
      <c r="B9" s="32" t="s">
        <v>94</v>
      </c>
      <c r="C9" s="33">
        <f>VLOOKUP($B9,様式【国から送付データ】!$H:$AD,8,FALSE)*100</f>
        <v>83.09481658771054</v>
      </c>
      <c r="D9" s="33">
        <f>VLOOKUP($B9,様式【国から送付データ】!$H:$AD,14,FALSE)*100</f>
        <v>5.8767097546261038</v>
      </c>
      <c r="E9" s="33">
        <f>VLOOKUP($B9,様式【国から送付データ】!$H:$AD,23,FALSE)*100</f>
        <v>8.0228659591933624</v>
      </c>
      <c r="F9" s="33">
        <f>VLOOKUP($B9,様式【国から送付データ】!$H:$AD,4,FALSE)*100</f>
        <v>96.994392301529999</v>
      </c>
      <c r="G9" s="70">
        <f>VLOOKUP(B9,'共通指数 '!$B:$I,6,FALSE)</f>
        <v>96.982775687982581</v>
      </c>
      <c r="H9" s="87">
        <f t="shared" si="0"/>
        <v>1.1616613547417387E-2</v>
      </c>
      <c r="I9" s="73" t="s">
        <v>120</v>
      </c>
      <c r="J9" s="33">
        <f>VLOOKUP($I9,様式【国から送付データ】!$H:$AD,8,FALSE)*100</f>
        <v>99.950137122911997</v>
      </c>
      <c r="K9" s="40">
        <f>VLOOKUP($I9,様式【国から送付データ】!$H:$AD,14,FALSE)*100</f>
        <v>0</v>
      </c>
      <c r="L9" s="40">
        <f>VLOOKUP($I9,様式【国から送付データ】!$H:$AD,23,FALSE)*100</f>
        <v>0</v>
      </c>
      <c r="M9" s="33">
        <f>VLOOKUP($I9,様式【国から送付データ】!$H:$AD,4,FALSE)*100</f>
        <v>99.950137122911997</v>
      </c>
      <c r="N9" s="70">
        <f>VLOOKUP(I9,'共通指数 '!$B:$I,6,FALSE)</f>
        <v>99.92652461425422</v>
      </c>
      <c r="O9" s="87">
        <f t="shared" si="1"/>
        <v>2.3612508657777198E-2</v>
      </c>
      <c r="P9" s="94" t="s">
        <v>146</v>
      </c>
      <c r="Q9" s="33">
        <f>VLOOKUP($P9,様式【国から送付データ】!$H:$AD,8,FALSE)*100</f>
        <v>32.737611697806663</v>
      </c>
      <c r="R9" s="33">
        <f>VLOOKUP($P9,様式【国から送付データ】!$H:$AD,14,FALSE)*100</f>
        <v>45.735174654752235</v>
      </c>
      <c r="S9" s="33">
        <f>VLOOKUP($P9,様式【国から送付データ】!$H:$AD,23,FALSE)*100</f>
        <v>17.573788248036827</v>
      </c>
      <c r="T9" s="79">
        <f>VLOOKUP($P9,様式【国から送付データ】!$H:$AD,4,FALSE)*100</f>
        <v>96.046574600595719</v>
      </c>
      <c r="U9" s="70">
        <f>VLOOKUP(P9,'共通指数 '!$B:$I,6,FALSE)</f>
        <v>98.09392265193371</v>
      </c>
      <c r="V9" s="92">
        <f t="shared" si="2"/>
        <v>-2.0473480513379911</v>
      </c>
    </row>
    <row r="10" spans="2:22" x14ac:dyDescent="0.25">
      <c r="B10" s="32" t="s">
        <v>95</v>
      </c>
      <c r="C10" s="33">
        <f>VLOOKUP($B10,様式【国から送付データ】!$H:$AD,8,FALSE)*100</f>
        <v>99.114365833484641</v>
      </c>
      <c r="D10" s="40">
        <f>VLOOKUP($B10,様式【国から送付データ】!$H:$AD,14,FALSE)*100</f>
        <v>0</v>
      </c>
      <c r="E10" s="33">
        <f>VLOOKUP($B10,様式【国から送付データ】!$H:$AD,23,FALSE)*100</f>
        <v>0.54469527325546208</v>
      </c>
      <c r="F10" s="33">
        <f>VLOOKUP($B10,様式【国から送付データ】!$H:$AD,4,FALSE)*100</f>
        <v>99.659061106740097</v>
      </c>
      <c r="G10" s="70">
        <f>VLOOKUP(B10,'共通指数 '!$B:$I,6,FALSE)</f>
        <v>99.14711729622266</v>
      </c>
      <c r="H10" s="87">
        <f t="shared" si="0"/>
        <v>0.51194381051743676</v>
      </c>
      <c r="I10" s="95" t="s">
        <v>121</v>
      </c>
      <c r="J10" s="33">
        <f>VLOOKUP($I10,様式【国から送付データ】!$H:$AD,8,FALSE)*100</f>
        <v>78.729720400414223</v>
      </c>
      <c r="K10" s="33">
        <f>VLOOKUP($I10,様式【国から送付データ】!$H:$AD,14,FALSE)*100</f>
        <v>12.115982050396962</v>
      </c>
      <c r="L10" s="33">
        <f>VLOOKUP($I10,様式【国から送付データ】!$H:$AD,23,FALSE)*100</f>
        <v>6.7794269934414908</v>
      </c>
      <c r="M10" s="33">
        <f>VLOOKUP($I10,様式【国から送付データ】!$H:$AD,4,FALSE)*100</f>
        <v>97.625129444252678</v>
      </c>
      <c r="N10" s="70">
        <f>VLOOKUP(I10,'共通指数 '!$B:$I,6,FALSE)</f>
        <v>98.775510204081627</v>
      </c>
      <c r="O10" s="92">
        <f t="shared" si="1"/>
        <v>-1.1503807598289484</v>
      </c>
      <c r="P10" s="78" t="s">
        <v>147</v>
      </c>
      <c r="Q10" s="33">
        <f>VLOOKUP($P10,様式【国から送付データ】!$H:$AD,8,FALSE)*100</f>
        <v>68.98143956541422</v>
      </c>
      <c r="R10" s="33">
        <f>VLOOKUP($P10,様式【国から送付データ】!$H:$AD,14,FALSE)*100</f>
        <v>10.647351742870077</v>
      </c>
      <c r="S10" s="33">
        <f>VLOOKUP($P10,様式【国から送付データ】!$H:$AD,23,FALSE)*100</f>
        <v>16.505205975554549</v>
      </c>
      <c r="T10" s="79">
        <f>VLOOKUP($P10,様式【国から送付データ】!$H:$AD,4,FALSE)*100</f>
        <v>96.133997283838852</v>
      </c>
      <c r="U10" s="70">
        <f>VLOOKUP(P10,'共通指数 '!$B:$I,6,FALSE)</f>
        <v>94.783313812055141</v>
      </c>
      <c r="V10" s="87">
        <f t="shared" si="2"/>
        <v>1.3506834717837108</v>
      </c>
    </row>
    <row r="11" spans="2:22" x14ac:dyDescent="0.25">
      <c r="B11" s="32" t="s">
        <v>96</v>
      </c>
      <c r="C11" s="33">
        <f>VLOOKUP($B11,様式【国から送付データ】!$H:$AD,8,FALSE)*100</f>
        <v>97.833671719461464</v>
      </c>
      <c r="D11" s="33">
        <f>VLOOKUP($B11,様式【国から送付データ】!$H:$AD,14,FALSE)*100</f>
        <v>1.9376712463779544</v>
      </c>
      <c r="E11" s="33">
        <f>VLOOKUP($B11,様式【国から送付データ】!$H:$AD,23,FALSE)*100</f>
        <v>0.19514695156807474</v>
      </c>
      <c r="F11" s="33">
        <f>VLOOKUP($B11,様式【国から送付データ】!$H:$AD,4,FALSE)*100</f>
        <v>99.9664899174075</v>
      </c>
      <c r="G11" s="70">
        <f>VLOOKUP(B11,'共通指数 '!$B:$I,6,FALSE)</f>
        <v>99.9</v>
      </c>
      <c r="H11" s="87">
        <f t="shared" si="0"/>
        <v>6.6489917407494659E-2</v>
      </c>
      <c r="I11" s="73" t="s">
        <v>122</v>
      </c>
      <c r="J11" s="33">
        <f>VLOOKUP($I11,様式【国から送付データ】!$H:$AD,8,FALSE)*100</f>
        <v>82.162638469285</v>
      </c>
      <c r="K11" s="40">
        <f>VLOOKUP($I11,様式【国から送付データ】!$H:$AD,14,FALSE)*100</f>
        <v>0</v>
      </c>
      <c r="L11" s="33">
        <f>VLOOKUP($I11,様式【国から送付データ】!$H:$AD,23,FALSE)*100</f>
        <v>16.868076535750252</v>
      </c>
      <c r="M11" s="33">
        <f>VLOOKUP($I11,様式【国から送付データ】!$H:$AD,4,FALSE)*100</f>
        <v>99.030715005035248</v>
      </c>
      <c r="N11" s="70">
        <f>VLOOKUP(I11,'共通指数 '!$B:$I,6,FALSE)</f>
        <v>99.27360774818402</v>
      </c>
      <c r="O11" s="87">
        <f t="shared" si="1"/>
        <v>-0.24289274314877218</v>
      </c>
      <c r="P11" s="94" t="s">
        <v>148</v>
      </c>
      <c r="Q11" s="33">
        <f>VLOOKUP($P11,様式【国から送付データ】!$H:$AD,8,FALSE)*100</f>
        <v>79.460051076249556</v>
      </c>
      <c r="R11" s="33">
        <f>VLOOKUP($P11,様式【国から送付データ】!$H:$AD,14,FALSE)*100</f>
        <v>5.8737686975556365</v>
      </c>
      <c r="S11" s="33">
        <f>VLOOKUP($P11,様式【国から送付データ】!$H:$AD,23,FALSE)*100</f>
        <v>11.929952572053995</v>
      </c>
      <c r="T11" s="79">
        <f>VLOOKUP($P11,様式【国から送付データ】!$H:$AD,4,FALSE)*100</f>
        <v>97.263772345859181</v>
      </c>
      <c r="U11" s="70">
        <f>VLOOKUP(P11,'共通指数 '!$B:$I,6,FALSE)</f>
        <v>98.821428571428569</v>
      </c>
      <c r="V11" s="92">
        <f t="shared" si="2"/>
        <v>-1.5576562255693887</v>
      </c>
    </row>
    <row r="12" spans="2:22" x14ac:dyDescent="0.25">
      <c r="B12" s="32" t="s">
        <v>97</v>
      </c>
      <c r="C12" s="33">
        <f>VLOOKUP($B12,様式【国から送付データ】!$H:$AD,8,FALSE)*100</f>
        <v>67.560929529567346</v>
      </c>
      <c r="D12" s="33">
        <f>VLOOKUP($B12,様式【国から送付データ】!$H:$AD,14,FALSE)*100</f>
        <v>17.041375401473644</v>
      </c>
      <c r="E12" s="33">
        <f>VLOOKUP($B12,様式【国から送付データ】!$H:$AD,23,FALSE)*100</f>
        <v>13.702059323634991</v>
      </c>
      <c r="F12" s="33">
        <f>VLOOKUP($B12,様式【国から送付データ】!$H:$AD,4,FALSE)*100</f>
        <v>98.304364254675988</v>
      </c>
      <c r="G12" s="70">
        <f>VLOOKUP(B12,'共通指数 '!$B:$I,6,FALSE)</f>
        <v>96.623809523809527</v>
      </c>
      <c r="H12" s="87">
        <f t="shared" si="0"/>
        <v>1.6805547308664615</v>
      </c>
      <c r="I12" s="73" t="s">
        <v>123</v>
      </c>
      <c r="J12" s="33">
        <f>VLOOKUP($I12,様式【国から送付データ】!$H:$AD,8,FALSE)*100</f>
        <v>88.520069451537125</v>
      </c>
      <c r="K12" s="33">
        <f>VLOOKUP($I12,様式【国から送付データ】!$H:$AD,14,FALSE)*100</f>
        <v>8.1554488816259827</v>
      </c>
      <c r="L12" s="33">
        <f>VLOOKUP($I12,様式【国から送付データ】!$H:$AD,23,FALSE)*100</f>
        <v>2.9363701358390357</v>
      </c>
      <c r="M12" s="33">
        <f>VLOOKUP($I12,様式【国から送付データ】!$H:$AD,4,FALSE)*100</f>
        <v>99.611888469002139</v>
      </c>
      <c r="N12" s="70">
        <f>VLOOKUP(I12,'共通指数 '!$B:$I,6,FALSE)</f>
        <v>99.730094466936563</v>
      </c>
      <c r="O12" s="87">
        <f t="shared" si="1"/>
        <v>-0.11820599793442454</v>
      </c>
      <c r="P12" s="94" t="s">
        <v>149</v>
      </c>
      <c r="Q12" s="40">
        <f>VLOOKUP($P12,様式【国から送付データ】!$H:$AD,8,FALSE)*100</f>
        <v>0</v>
      </c>
      <c r="R12" s="33">
        <f>VLOOKUP($P12,様式【国から送付データ】!$H:$AD,14,FALSE)*100</f>
        <v>50.400916380297822</v>
      </c>
      <c r="S12" s="33">
        <f>VLOOKUP($P12,様式【国から送付データ】!$H:$AD,23,FALSE)*100</f>
        <v>36.597938144329895</v>
      </c>
      <c r="T12" s="79">
        <f>VLOOKUP($P12,様式【国から送付データ】!$H:$AD,4,FALSE)*100</f>
        <v>86.998854524627717</v>
      </c>
      <c r="U12" s="70">
        <f>VLOOKUP(P12,'共通指数 '!$B:$I,6,FALSE)</f>
        <v>89.175824175824175</v>
      </c>
      <c r="V12" s="92">
        <f t="shared" si="2"/>
        <v>-2.1769696511964582</v>
      </c>
    </row>
    <row r="13" spans="2:22" x14ac:dyDescent="0.25">
      <c r="B13" s="32" t="s">
        <v>98</v>
      </c>
      <c r="C13" s="33">
        <f>VLOOKUP($B13,様式【国から送付データ】!$H:$AD,8,FALSE)*100</f>
        <v>74.351661276095271</v>
      </c>
      <c r="D13" s="33">
        <f>VLOOKUP($B13,様式【国から送付データ】!$H:$AD,14,FALSE)*100</f>
        <v>17.807997647750661</v>
      </c>
      <c r="E13" s="33">
        <f>VLOOKUP($B13,様式【国から送付データ】!$H:$AD,23,FALSE)*100</f>
        <v>6.5127903557777129</v>
      </c>
      <c r="F13" s="33">
        <f>VLOOKUP($B13,様式【国から送付データ】!$H:$AD,4,FALSE)*100</f>
        <v>98.672449279623635</v>
      </c>
      <c r="G13" s="70">
        <f>VLOOKUP(B13,'共通指数 '!$B:$I,6,FALSE)</f>
        <v>95.765582159142554</v>
      </c>
      <c r="H13" s="87">
        <f t="shared" si="0"/>
        <v>2.9068671204810812</v>
      </c>
      <c r="I13" s="73" t="s">
        <v>124</v>
      </c>
      <c r="J13" s="33">
        <f>VLOOKUP($I13,様式【国から送付データ】!$H:$AD,8,FALSE)*100</f>
        <v>80.336114326773384</v>
      </c>
      <c r="K13" s="33">
        <f>VLOOKUP($I13,様式【国から送付データ】!$H:$AD,14,FALSE)*100</f>
        <v>16.590156081593548</v>
      </c>
      <c r="L13" s="33">
        <f>VLOOKUP($I13,様式【国から送付データ】!$H:$AD,23,FALSE)*100</f>
        <v>1.2494511197157798</v>
      </c>
      <c r="M13" s="33">
        <f>VLOOKUP($I13,様式【国から送付データ】!$H:$AD,4,FALSE)*100</f>
        <v>98.175721528082718</v>
      </c>
      <c r="N13" s="70">
        <f>VLOOKUP(I13,'共通指数 '!$B:$I,6,FALSE)</f>
        <v>97.991887224386517</v>
      </c>
      <c r="O13" s="87">
        <f t="shared" si="1"/>
        <v>0.18383430369620157</v>
      </c>
      <c r="P13" s="78" t="s">
        <v>150</v>
      </c>
      <c r="Q13" s="33">
        <f>VLOOKUP($P13,様式【国から送付データ】!$H:$AD,8,FALSE)*100</f>
        <v>99.782259912903967</v>
      </c>
      <c r="R13" s="40">
        <f>VLOOKUP($P13,様式【国から送付データ】!$H:$AD,14,FALSE)*100</f>
        <v>0</v>
      </c>
      <c r="S13" s="40">
        <f>VLOOKUP($P13,様式【国から送付データ】!$H:$AD,23,FALSE)*100</f>
        <v>2.2920009168003668E-2</v>
      </c>
      <c r="T13" s="79">
        <f>VLOOKUP($P13,様式【国から送付データ】!$H:$AD,4,FALSE)*100</f>
        <v>99.805179922071972</v>
      </c>
      <c r="U13" s="70">
        <f>VLOOKUP(P13,'共通指数 '!$B:$I,6,FALSE)</f>
        <v>99.828767123287676</v>
      </c>
      <c r="V13" s="87">
        <f t="shared" si="2"/>
        <v>-2.3587201215704567E-2</v>
      </c>
    </row>
    <row r="14" spans="2:22" x14ac:dyDescent="0.25">
      <c r="B14" s="341" t="s">
        <v>99</v>
      </c>
      <c r="C14" s="33">
        <f>VLOOKUP($B14,様式【国から送付データ】!$H:$AD,8,FALSE)*100</f>
        <v>58.936209214224611</v>
      </c>
      <c r="D14" s="33">
        <f>VLOOKUP($B14,様式【国から送付データ】!$H:$AD,14,FALSE)*100</f>
        <v>34.229500183306854</v>
      </c>
      <c r="E14" s="33">
        <f>VLOOKUP($B14,様式【国から送付データ】!$H:$AD,23,FALSE)*100</f>
        <v>4.4665770499816695</v>
      </c>
      <c r="F14" s="33">
        <f>VLOOKUP($B14,様式【国から送付データ】!$H:$AD,4,FALSE)*100</f>
        <v>97.632286447513138</v>
      </c>
      <c r="G14" s="70">
        <f>VLOOKUP(B14,'共通指数 '!$B:$I,6,FALSE)</f>
        <v>98.348339025147467</v>
      </c>
      <c r="H14" s="340">
        <f t="shared" si="0"/>
        <v>-0.71605257763432917</v>
      </c>
      <c r="I14" s="73" t="s">
        <v>125</v>
      </c>
      <c r="J14" s="33">
        <f>VLOOKUP($I14,様式【国から送付データ】!$H:$AD,8,FALSE)*100</f>
        <v>56.616557272919756</v>
      </c>
      <c r="K14" s="33">
        <f>VLOOKUP($I14,様式【国から送付データ】!$H:$AD,14,FALSE)*100</f>
        <v>19.722633919119204</v>
      </c>
      <c r="L14" s="33">
        <f>VLOOKUP($I14,様式【国から送付データ】!$H:$AD,23,FALSE)*100</f>
        <v>20.188439551132756</v>
      </c>
      <c r="M14" s="33">
        <f>VLOOKUP($I14,様式【国から送付データ】!$H:$AD,4,FALSE)*100</f>
        <v>96.527630743171713</v>
      </c>
      <c r="N14" s="70">
        <f>VLOOKUP(I14,'共通指数 '!$B:$I,6,FALSE)</f>
        <v>97.434675747672856</v>
      </c>
      <c r="O14" s="87">
        <f t="shared" si="1"/>
        <v>-0.90704500450114267</v>
      </c>
      <c r="P14" s="78" t="s">
        <v>151</v>
      </c>
      <c r="Q14" s="33">
        <f>VLOOKUP($P14,様式【国から送付データ】!$H:$AD,8,FALSE)*100</f>
        <v>100</v>
      </c>
      <c r="R14" s="40">
        <f>VLOOKUP($P14,様式【国から送付データ】!$H:$AD,14,FALSE)*100</f>
        <v>0</v>
      </c>
      <c r="S14" s="40">
        <f>VLOOKUP($P14,様式【国から送付データ】!$H:$AD,23,FALSE)*100</f>
        <v>0</v>
      </c>
      <c r="T14" s="79">
        <f>VLOOKUP($P14,様式【国から送付データ】!$H:$AD,4,FALSE)*100</f>
        <v>100</v>
      </c>
      <c r="U14" s="70">
        <f>VLOOKUP(P14,'共通指数 '!$B:$I,6,FALSE)</f>
        <v>100</v>
      </c>
      <c r="V14" s="87">
        <f t="shared" si="2"/>
        <v>0</v>
      </c>
    </row>
    <row r="15" spans="2:22" x14ac:dyDescent="0.25">
      <c r="B15" s="32" t="s">
        <v>100</v>
      </c>
      <c r="C15" s="33">
        <f>VLOOKUP($B15,様式【国から送付データ】!$H:$AD,8,FALSE)*100</f>
        <v>68.577976498078954</v>
      </c>
      <c r="D15" s="33">
        <f>VLOOKUP($B15,様式【国から送付データ】!$H:$AD,14,FALSE)*100</f>
        <v>26.566607499943828</v>
      </c>
      <c r="E15" s="33">
        <f>VLOOKUP($B15,様式【国から送付データ】!$H:$AD,23,FALSE)*100</f>
        <v>1.2537353674702856</v>
      </c>
      <c r="F15" s="33">
        <f>VLOOKUP($B15,様式【国から送付データ】!$H:$AD,4,FALSE)*100</f>
        <v>96.398319365493066</v>
      </c>
      <c r="G15" s="70">
        <f>VLOOKUP(B15,'共通指数 '!$B:$I,6,FALSE)</f>
        <v>95.498240975194392</v>
      </c>
      <c r="H15" s="87">
        <f t="shared" si="0"/>
        <v>0.90007839029867398</v>
      </c>
      <c r="I15" s="73" t="s">
        <v>126</v>
      </c>
      <c r="J15" s="33">
        <f>VLOOKUP($I15,様式【国から送付データ】!$H:$AD,8,FALSE)*100</f>
        <v>98.23449524671797</v>
      </c>
      <c r="K15" s="40">
        <f>VLOOKUP($I15,様式【国から送付データ】!$H:$AD,14,FALSE)*100</f>
        <v>0</v>
      </c>
      <c r="L15" s="33">
        <f>VLOOKUP($I15,様式【国から送付データ】!$H:$AD,23,FALSE)*100</f>
        <v>1.6038284938239671</v>
      </c>
      <c r="M15" s="33">
        <f>VLOOKUP($I15,様式【国から送付データ】!$H:$AD,4,FALSE)*100</f>
        <v>99.838323740541938</v>
      </c>
      <c r="N15" s="70">
        <f>VLOOKUP(I15,'共通指数 '!$B:$I,6,FALSE)</f>
        <v>99.888539207972727</v>
      </c>
      <c r="O15" s="87">
        <f t="shared" si="1"/>
        <v>-5.0215467430788863E-2</v>
      </c>
      <c r="P15" s="78" t="s">
        <v>152</v>
      </c>
      <c r="Q15" s="40">
        <f>VLOOKUP($P15,様式【国から送付データ】!$H:$AD,8,FALSE)*100</f>
        <v>0</v>
      </c>
      <c r="R15" s="33">
        <f>VLOOKUP($P15,様式【国から送付データ】!$H:$AD,14,FALSE)*100</f>
        <v>57.067254685777293</v>
      </c>
      <c r="S15" s="33">
        <f>VLOOKUP($P15,様式【国から送付データ】!$H:$AD,23,FALSE)*100</f>
        <v>35.788313120176404</v>
      </c>
      <c r="T15" s="79">
        <f>VLOOKUP($P15,様式【国から送付データ】!$H:$AD,4,FALSE)*100</f>
        <v>92.855567805953697</v>
      </c>
      <c r="U15" s="70">
        <f>VLOOKUP(P15,'共通指数 '!$B:$I,6,FALSE)</f>
        <v>92.66470455059995</v>
      </c>
      <c r="V15" s="87">
        <f t="shared" si="2"/>
        <v>0.19086325535374726</v>
      </c>
    </row>
    <row r="16" spans="2:22" x14ac:dyDescent="0.25">
      <c r="B16" s="32" t="s">
        <v>101</v>
      </c>
      <c r="C16" s="33">
        <f>VLOOKUP($B16,様式【国から送付データ】!$H:$AD,8,FALSE)*100</f>
        <v>71.510376773534674</v>
      </c>
      <c r="D16" s="33">
        <f>VLOOKUP($B16,様式【国から送付データ】!$H:$AD,14,FALSE)*100</f>
        <v>3.3008717219243531</v>
      </c>
      <c r="E16" s="33">
        <f>VLOOKUP($B16,様式【国から送付データ】!$H:$AD,23,FALSE)*100</f>
        <v>18.521355363460625</v>
      </c>
      <c r="F16" s="33">
        <f>VLOOKUP($B16,様式【国から送付データ】!$H:$AD,4,FALSE)*100</f>
        <v>93.332603858919654</v>
      </c>
      <c r="G16" s="70">
        <f>VLOOKUP(B16,'共通指数 '!$B:$I,6,FALSE)</f>
        <v>93.043731354143929</v>
      </c>
      <c r="H16" s="87">
        <f t="shared" si="0"/>
        <v>0.28887250477572479</v>
      </c>
      <c r="I16" s="73" t="s">
        <v>127</v>
      </c>
      <c r="J16" s="33">
        <f>VLOOKUP($I16,様式【国から送付データ】!$H:$AD,8,FALSE)*100</f>
        <v>56.395112016293282</v>
      </c>
      <c r="K16" s="33">
        <f>VLOOKUP($I16,様式【国から送付データ】!$H:$AD,14,FALSE)*100</f>
        <v>25.295315682281061</v>
      </c>
      <c r="L16" s="33">
        <f>VLOOKUP($I16,様式【国から送付データ】!$H:$AD,23,FALSE)*100</f>
        <v>14.949083503054988</v>
      </c>
      <c r="M16" s="33">
        <f>VLOOKUP($I16,様式【国から送付データ】!$H:$AD,4,FALSE)*100</f>
        <v>96.639511201629318</v>
      </c>
      <c r="N16" s="70">
        <f>VLOOKUP(I16,'共通指数 '!$B:$I,6,FALSE)</f>
        <v>96.885245901639351</v>
      </c>
      <c r="O16" s="87">
        <f t="shared" si="1"/>
        <v>-0.24573470001003273</v>
      </c>
      <c r="P16" s="78" t="s">
        <v>153</v>
      </c>
      <c r="Q16" s="33">
        <f>VLOOKUP($P16,様式【国から送付データ】!$H:$AD,8,FALSE)*100</f>
        <v>94.485857244970902</v>
      </c>
      <c r="R16" s="40">
        <f>VLOOKUP($P16,様式【国から送付データ】!$H:$AD,14,FALSE)*100</f>
        <v>0</v>
      </c>
      <c r="S16" s="33">
        <f>VLOOKUP($P16,様式【国から送付データ】!$H:$AD,23,FALSE)*100</f>
        <v>4.0641274379658938</v>
      </c>
      <c r="T16" s="79">
        <f>VLOOKUP($P16,様式【国から送付データ】!$H:$AD,4,FALSE)*100</f>
        <v>98.549984682936781</v>
      </c>
      <c r="U16" s="70">
        <f>VLOOKUP(P16,'共通指数 '!$B:$I,6,FALSE)</f>
        <v>98.680031758634385</v>
      </c>
      <c r="V16" s="87">
        <f t="shared" si="2"/>
        <v>-0.13004707569760399</v>
      </c>
    </row>
    <row r="17" spans="2:22" x14ac:dyDescent="0.25">
      <c r="B17" s="32" t="s">
        <v>102</v>
      </c>
      <c r="C17" s="33">
        <f>VLOOKUP($B17,様式【国から送付データ】!$H:$AD,8,FALSE)*100</f>
        <v>78.236559139784944</v>
      </c>
      <c r="D17" s="33">
        <f>VLOOKUP($B17,様式【国から送付データ】!$H:$AD,14,FALSE)*100</f>
        <v>20.200716845878137</v>
      </c>
      <c r="E17" s="33">
        <f>VLOOKUP($B17,様式【国から送付データ】!$H:$AD,23,FALSE)*100</f>
        <v>0.76463560334528069</v>
      </c>
      <c r="F17" s="33">
        <f>VLOOKUP($B17,様式【国から送付データ】!$H:$AD,4,FALSE)*100</f>
        <v>99.201911589008361</v>
      </c>
      <c r="G17" s="70">
        <f>VLOOKUP(B17,'共通指数 '!$B:$I,6,FALSE)</f>
        <v>98.945818889785841</v>
      </c>
      <c r="H17" s="87">
        <f t="shared" si="0"/>
        <v>0.25609269922252054</v>
      </c>
      <c r="I17" s="73" t="s">
        <v>128</v>
      </c>
      <c r="J17" s="33">
        <f>VLOOKUP($I17,様式【国から送付データ】!$H:$AD,8,FALSE)*100</f>
        <v>74.058115125400505</v>
      </c>
      <c r="K17" s="33">
        <f>VLOOKUP($I17,様式【国から送付データ】!$H:$AD,14,FALSE)*100</f>
        <v>25.267926196000438</v>
      </c>
      <c r="L17" s="33">
        <f>VLOOKUP($I17,様式【国から送付データ】!$H:$AD,23,FALSE)*100</f>
        <v>0.67395867859904979</v>
      </c>
      <c r="M17" s="33">
        <f>VLOOKUP($I17,様式【国から送付データ】!$H:$AD,4,FALSE)*100</f>
        <v>100</v>
      </c>
      <c r="N17" s="70">
        <f>VLOOKUP(I17,'共通指数 '!$B:$I,6,FALSE)</f>
        <v>100</v>
      </c>
      <c r="O17" s="87">
        <f t="shared" si="1"/>
        <v>0</v>
      </c>
      <c r="P17" s="78" t="s">
        <v>154</v>
      </c>
      <c r="Q17" s="33">
        <f>VLOOKUP($P17,様式【国から送付データ】!$H:$AD,8,FALSE)*100</f>
        <v>98.905975848900823</v>
      </c>
      <c r="R17" s="40">
        <f>VLOOKUP($P17,様式【国から送付データ】!$H:$AD,14,FALSE)*100</f>
        <v>0</v>
      </c>
      <c r="S17" s="33">
        <f>VLOOKUP($P17,様式【国から送付データ】!$H:$AD,23,FALSE)*100</f>
        <v>0.49540716276189489</v>
      </c>
      <c r="T17" s="79">
        <f>VLOOKUP($P17,様式【国から送付データ】!$H:$AD,4,FALSE)*100</f>
        <v>99.401383011662716</v>
      </c>
      <c r="U17" s="70">
        <f>VLOOKUP(P17,'共通指数 '!$B:$I,6,FALSE)</f>
        <v>99.440223910435819</v>
      </c>
      <c r="V17" s="87">
        <f t="shared" si="2"/>
        <v>-3.8840898773102595E-2</v>
      </c>
    </row>
    <row r="18" spans="2:22" x14ac:dyDescent="0.25">
      <c r="B18" s="32" t="s">
        <v>103</v>
      </c>
      <c r="C18" s="33">
        <f>VLOOKUP($B18,様式【国から送付データ】!$H:$AD,8,FALSE)*100</f>
        <v>96.800244064389929</v>
      </c>
      <c r="D18" s="40">
        <f>VLOOKUP($B18,様式【国から送付データ】!$H:$AD,14,FALSE)*100</f>
        <v>0</v>
      </c>
      <c r="E18" s="33">
        <f>VLOOKUP($B18,様式【国から送付データ】!$H:$AD,23,FALSE)*100</f>
        <v>2.3132279310159181</v>
      </c>
      <c r="F18" s="33">
        <f>VLOOKUP($B18,様式【国から送付データ】!$H:$AD,4,FALSE)*100</f>
        <v>99.113471995405845</v>
      </c>
      <c r="G18" s="70">
        <f>VLOOKUP(B18,'共通指数 '!$B:$I,6,FALSE)</f>
        <v>99.608882159979814</v>
      </c>
      <c r="H18" s="87">
        <f t="shared" si="0"/>
        <v>-0.49541016457396836</v>
      </c>
      <c r="I18" s="73" t="s">
        <v>182</v>
      </c>
      <c r="J18" s="33">
        <f>VLOOKUP($I18,様式【国から送付データ】!$H:$AD,8,FALSE)*100</f>
        <v>41.781908864203125</v>
      </c>
      <c r="K18" s="33">
        <f>VLOOKUP($I18,様式【国から送付データ】!$H:$AD,14,FALSE)*100</f>
        <v>42.824756291090452</v>
      </c>
      <c r="L18" s="33">
        <f>VLOOKUP($I18,様式【国から送付データ】!$H:$AD,23,FALSE)*100</f>
        <v>12.521725988060153</v>
      </c>
      <c r="M18" s="33">
        <f>VLOOKUP($I18,様式【国から送付データ】!$H:$AD,4,FALSE)*100</f>
        <v>97.128391143353738</v>
      </c>
      <c r="N18" s="70">
        <f>VLOOKUP(I18,'共通指数 '!$B:$I,6,FALSE)</f>
        <v>96.95490638886865</v>
      </c>
      <c r="O18" s="87">
        <f t="shared" si="1"/>
        <v>0.17348475448508793</v>
      </c>
      <c r="P18" s="78" t="s">
        <v>155</v>
      </c>
      <c r="Q18" s="33">
        <f>VLOOKUP($P18,様式【国から送付データ】!$H:$AD,8,FALSE)*100</f>
        <v>76.44054624181193</v>
      </c>
      <c r="R18" s="33">
        <f>VLOOKUP($P18,様式【国から送付データ】!$H:$AD,14,FALSE)*100</f>
        <v>0.56622626845786606</v>
      </c>
      <c r="S18" s="33">
        <f>VLOOKUP($P18,様式【国から送付データ】!$H:$AD,23,FALSE)*100</f>
        <v>21.05029421561008</v>
      </c>
      <c r="T18" s="79">
        <f>VLOOKUP($P18,様式【国から送付データ】!$H:$AD,4,FALSE)*100</f>
        <v>98.057066725879878</v>
      </c>
      <c r="U18" s="70">
        <f>VLOOKUP(P18,'共通指数 '!$B:$I,6,FALSE)</f>
        <v>98.375</v>
      </c>
      <c r="V18" s="87">
        <f t="shared" si="2"/>
        <v>-0.31793327412012218</v>
      </c>
    </row>
    <row r="19" spans="2:22" x14ac:dyDescent="0.25">
      <c r="B19" s="32" t="s">
        <v>104</v>
      </c>
      <c r="C19" s="33">
        <f>VLOOKUP($B19,様式【国から送付データ】!$H:$AD,8,FALSE)*100</f>
        <v>90.223268145191312</v>
      </c>
      <c r="D19" s="33">
        <f>VLOOKUP($B19,様式【国から送付データ】!$H:$AD,14,FALSE)*100</f>
        <v>8.8666795752096395</v>
      </c>
      <c r="E19" s="33">
        <f>VLOOKUP($B19,様式【国から送付データ】!$H:$AD,23,FALSE)*100</f>
        <v>0.68514574241498982</v>
      </c>
      <c r="F19" s="33">
        <f>VLOOKUP($B19,様式【国から送付データ】!$H:$AD,4,FALSE)*100</f>
        <v>99.775093462815946</v>
      </c>
      <c r="G19" s="70">
        <f>VLOOKUP(B19,'共通指数 '!$B:$I,6,FALSE)</f>
        <v>99.773345421577517</v>
      </c>
      <c r="H19" s="87">
        <f t="shared" si="0"/>
        <v>1.7480412384287547E-3</v>
      </c>
      <c r="I19" s="73" t="s">
        <v>130</v>
      </c>
      <c r="J19" s="33">
        <f>VLOOKUP($I19,様式【国から送付データ】!$H:$AD,8,FALSE)*100</f>
        <v>53.807300834162398</v>
      </c>
      <c r="K19" s="33">
        <f>VLOOKUP($I19,様式【国から送付データ】!$H:$AD,14,FALSE)*100</f>
        <v>35.601132624167754</v>
      </c>
      <c r="L19" s="33">
        <f>VLOOKUP($I19,様式【国から送付データ】!$H:$AD,23,FALSE)*100</f>
        <v>9.8951557358230655</v>
      </c>
      <c r="M19" s="33">
        <f>VLOOKUP($I19,様式【国から送付データ】!$H:$AD,4,FALSE)*100</f>
        <v>99.303589194153204</v>
      </c>
      <c r="N19" s="70">
        <f>VLOOKUP(I19,'共通指数 '!$B:$I,6,FALSE)</f>
        <v>99.255205958352335</v>
      </c>
      <c r="O19" s="87">
        <f t="shared" si="1"/>
        <v>4.8383235800869784E-2</v>
      </c>
      <c r="P19" s="94" t="s">
        <v>156</v>
      </c>
      <c r="Q19" s="33">
        <f>VLOOKUP($P19,様式【国から送付データ】!$H:$AD,8,FALSE)*100</f>
        <v>12.314591238358053</v>
      </c>
      <c r="R19" s="33">
        <f>VLOOKUP($P19,様式【国から送付データ】!$H:$AD,14,FALSE)*100</f>
        <v>24.180751983442565</v>
      </c>
      <c r="S19" s="33">
        <f>VLOOKUP($P19,様式【国から送付データ】!$H:$AD,23,FALSE)*100</f>
        <v>43.739220420834769</v>
      </c>
      <c r="T19" s="79">
        <f>VLOOKUP($P19,様式【国から送付データ】!$H:$AD,4,FALSE)*100</f>
        <v>80.234563642635393</v>
      </c>
      <c r="U19" s="70">
        <f>VLOOKUP(P19,'共通指数 '!$B:$I,6,FALSE)</f>
        <v>81.206171107994379</v>
      </c>
      <c r="V19" s="92">
        <f t="shared" si="2"/>
        <v>-0.97160746535898568</v>
      </c>
    </row>
    <row r="20" spans="2:22" x14ac:dyDescent="0.25">
      <c r="B20" s="32" t="s">
        <v>105</v>
      </c>
      <c r="C20" s="33">
        <f>VLOOKUP($B20,様式【国から送付データ】!$H:$AD,8,FALSE)*100</f>
        <v>79.890155461377404</v>
      </c>
      <c r="D20" s="33">
        <f>VLOOKUP($B20,様式【国から送付データ】!$H:$AD,14,FALSE)*100</f>
        <v>5.3769205093711756</v>
      </c>
      <c r="E20" s="33">
        <f>VLOOKUP($B20,様式【国から送付データ】!$H:$AD,23,FALSE)*100</f>
        <v>14.023890681420495</v>
      </c>
      <c r="F20" s="33">
        <f>VLOOKUP($B20,様式【国から送付データ】!$H:$AD,4,FALSE)*100</f>
        <v>99.290966652169075</v>
      </c>
      <c r="G20" s="70">
        <f>VLOOKUP(B20,'共通指数 '!$B:$I,6,FALSE)</f>
        <v>97.849209913845897</v>
      </c>
      <c r="H20" s="87">
        <f t="shared" si="0"/>
        <v>1.4417567383231784</v>
      </c>
      <c r="I20" s="95" t="s">
        <v>131</v>
      </c>
      <c r="J20" s="40">
        <f>VLOOKUP($I20,様式【国から送付データ】!$H:$AD,8,FALSE)*100</f>
        <v>0</v>
      </c>
      <c r="K20" s="33">
        <f>VLOOKUP($I20,様式【国から送付データ】!$H:$AD,14,FALSE)*100</f>
        <v>53.359511343804535</v>
      </c>
      <c r="L20" s="33">
        <f>VLOOKUP($I20,様式【国から送付データ】!$H:$AD,23,FALSE)*100</f>
        <v>34.184118673647468</v>
      </c>
      <c r="M20" s="33">
        <f>VLOOKUP($I20,様式【国から送付データ】!$H:$AD,4,FALSE)*100</f>
        <v>87.543630017452017</v>
      </c>
      <c r="N20" s="70">
        <f>VLOOKUP(I20,'共通指数 '!$B:$I,6,FALSE)</f>
        <v>92.088005077215996</v>
      </c>
      <c r="O20" s="92">
        <f t="shared" si="1"/>
        <v>-4.5443750597639792</v>
      </c>
      <c r="P20" s="78" t="s">
        <v>157</v>
      </c>
      <c r="Q20" s="33">
        <f>VLOOKUP($P20,様式【国から送付データ】!$H:$AD,8,FALSE)*100</f>
        <v>81.603993344425945</v>
      </c>
      <c r="R20" s="40">
        <f>VLOOKUP($P20,様式【国から送付データ】!$H:$AD,14,FALSE)*100</f>
        <v>0</v>
      </c>
      <c r="S20" s="33">
        <f>VLOOKUP($P20,様式【国から送付データ】!$H:$AD,23,FALSE)*100</f>
        <v>8.2595673876871878</v>
      </c>
      <c r="T20" s="79">
        <f>VLOOKUP($P20,様式【国から送付データ】!$H:$AD,4,FALSE)*100</f>
        <v>89.863560732113143</v>
      </c>
      <c r="U20" s="70">
        <f>VLOOKUP(P20,'共通指数 '!$B:$I,6,FALSE)</f>
        <v>87.851351351351354</v>
      </c>
      <c r="V20" s="87">
        <f t="shared" si="2"/>
        <v>2.0122093807617887</v>
      </c>
    </row>
    <row r="21" spans="2:22" x14ac:dyDescent="0.25">
      <c r="B21" s="32" t="s">
        <v>106</v>
      </c>
      <c r="C21" s="33">
        <f>VLOOKUP($B21,様式【国から送付データ】!$H:$AD,8,FALSE)*100</f>
        <v>92.141949746753994</v>
      </c>
      <c r="D21" s="33">
        <f>VLOOKUP($B21,様式【国から送付データ】!$H:$AD,14,FALSE)*100</f>
        <v>7.5759325557223702</v>
      </c>
      <c r="E21" s="33">
        <f>VLOOKUP($B21,様式【国から送付データ】!$H:$AD,23,FALSE)*100</f>
        <v>0.23427317572137987</v>
      </c>
      <c r="F21" s="33">
        <f>VLOOKUP($B21,様式【国から送付データ】!$H:$AD,4,FALSE)*100</f>
        <v>99.952155478197753</v>
      </c>
      <c r="G21" s="70">
        <f>VLOOKUP(B21,'共通指数 '!$B:$I,6,FALSE)</f>
        <v>99.987961752768797</v>
      </c>
      <c r="H21" s="87">
        <f t="shared" si="0"/>
        <v>-3.5806274571044128E-2</v>
      </c>
      <c r="I21" s="73" t="s">
        <v>132</v>
      </c>
      <c r="J21" s="33">
        <f>VLOOKUP($I21,様式【国から送付データ】!$H:$AD,8,FALSE)*100</f>
        <v>49.286722056748708</v>
      </c>
      <c r="K21" s="33">
        <f>VLOOKUP($I21,様式【国から送付データ】!$H:$AD,14,FALSE)*100</f>
        <v>16.240790092490986</v>
      </c>
      <c r="L21" s="33">
        <f>VLOOKUP($I21,様式【国から送付データ】!$H:$AD,23,FALSE)*100</f>
        <v>28.93870512619533</v>
      </c>
      <c r="M21" s="33">
        <f>VLOOKUP($I21,様式【国から送付データ】!$H:$AD,4,FALSE)*100</f>
        <v>94.466217275435014</v>
      </c>
      <c r="N21" s="70">
        <f>VLOOKUP(I21,'共通指数 '!$B:$I,6,FALSE)</f>
        <v>94.088050314465406</v>
      </c>
      <c r="O21" s="87">
        <f t="shared" si="1"/>
        <v>0.37816696096960811</v>
      </c>
      <c r="P21" s="78" t="s">
        <v>158</v>
      </c>
      <c r="Q21" s="33">
        <f>VLOOKUP($P21,様式【国から送付データ】!$H:$AD,8,FALSE)*100</f>
        <v>80.098190744613149</v>
      </c>
      <c r="R21" s="33">
        <f>VLOOKUP($P21,様式【国から送付データ】!$H:$AD,14,FALSE)*100</f>
        <v>19.901809255386855</v>
      </c>
      <c r="S21" s="40">
        <f>VLOOKUP($P21,様式【国から送付データ】!$H:$AD,23,FALSE)*100</f>
        <v>0</v>
      </c>
      <c r="T21" s="79">
        <f>VLOOKUP($P21,様式【国から送付データ】!$H:$AD,4,FALSE)*100</f>
        <v>100</v>
      </c>
      <c r="U21" s="70">
        <f>VLOOKUP(P21,'共通指数 '!$B:$I,6,FALSE)</f>
        <v>100</v>
      </c>
      <c r="V21" s="87">
        <f t="shared" si="2"/>
        <v>0</v>
      </c>
    </row>
    <row r="22" spans="2:22" x14ac:dyDescent="0.25">
      <c r="B22" s="32" t="s">
        <v>107</v>
      </c>
      <c r="C22" s="33">
        <f>VLOOKUP($B22,様式【国から送付データ】!$H:$AD,8,FALSE)*100</f>
        <v>62.380668257756568</v>
      </c>
      <c r="D22" s="33">
        <f>VLOOKUP($B22,様式【国から送付データ】!$H:$AD,14,FALSE)*100</f>
        <v>28.046274197825511</v>
      </c>
      <c r="E22" s="33">
        <f>VLOOKUP($B22,様式【国から送付データ】!$H:$AD,23,FALSE)*100</f>
        <v>8.1211880137894461</v>
      </c>
      <c r="F22" s="33">
        <f>VLOOKUP($B22,様式【国から送付データ】!$H:$AD,4,FALSE)*100</f>
        <v>98.548130469371515</v>
      </c>
      <c r="G22" s="70">
        <f>VLOOKUP(B22,'共通指数 '!$B:$I,6,FALSE)</f>
        <v>98.798228969006956</v>
      </c>
      <c r="H22" s="87">
        <f t="shared" si="0"/>
        <v>-0.25009849963544184</v>
      </c>
      <c r="I22" s="73" t="s">
        <v>133</v>
      </c>
      <c r="J22" s="40">
        <f>VLOOKUP($I22,様式【国から送付データ】!$H:$AD,8,FALSE)*100</f>
        <v>0</v>
      </c>
      <c r="K22" s="33">
        <f>VLOOKUP($I22,様式【国から送付データ】!$H:$AD,14,FALSE)*100</f>
        <v>91.787439613526573</v>
      </c>
      <c r="L22" s="33">
        <f>VLOOKUP($I22,様式【国から送付データ】!$H:$AD,23,FALSE)*100</f>
        <v>6.5217391304347823</v>
      </c>
      <c r="M22" s="33">
        <f>VLOOKUP($I22,様式【国から送付データ】!$H:$AD,4,FALSE)*100</f>
        <v>98.309178743961354</v>
      </c>
      <c r="N22" s="70">
        <f>VLOOKUP(I22,'共通指数 '!$B:$I,6,FALSE)</f>
        <v>96.202531645569621</v>
      </c>
      <c r="O22" s="87">
        <f t="shared" si="1"/>
        <v>2.1066470983917327</v>
      </c>
      <c r="P22" s="78" t="s">
        <v>159</v>
      </c>
      <c r="Q22" s="33">
        <f>VLOOKUP($P22,様式【国から送付データ】!$H:$AD,8,FALSE)*100</f>
        <v>67.058157634073865</v>
      </c>
      <c r="R22" s="33">
        <f>VLOOKUP($P22,様式【国から送付データ】!$H:$AD,14,FALSE)*100</f>
        <v>31.074005943115889</v>
      </c>
      <c r="S22" s="33">
        <f>VLOOKUP($P22,様式【国から送付データ】!$H:$AD,23,FALSE)*100</f>
        <v>1.4574784208292062</v>
      </c>
      <c r="T22" s="79">
        <f>VLOOKUP($P22,様式【国から送付データ】!$H:$AD,4,FALSE)*100</f>
        <v>99.589641998018962</v>
      </c>
      <c r="U22" s="70">
        <f>VLOOKUP(P22,'共通指数 '!$B:$I,6,FALSE)</f>
        <v>99.804769209315296</v>
      </c>
      <c r="V22" s="87">
        <f t="shared" si="2"/>
        <v>-0.21512721129633405</v>
      </c>
    </row>
    <row r="23" spans="2:22" x14ac:dyDescent="0.25">
      <c r="B23" s="97" t="s">
        <v>108</v>
      </c>
      <c r="C23" s="33">
        <f>VLOOKUP($B23,様式【国から送付データ】!$H:$AD,8,FALSE)*100</f>
        <v>88.890255275104778</v>
      </c>
      <c r="D23" s="33">
        <f>VLOOKUP($B23,様式【国から送付データ】!$H:$AD,14,FALSE)*100</f>
        <v>2.914501798505857</v>
      </c>
      <c r="E23" s="33">
        <f>VLOOKUP($B23,様式【国から送付データ】!$H:$AD,23,FALSE)*100</f>
        <v>4.8769740010862765</v>
      </c>
      <c r="F23" s="33">
        <f>VLOOKUP($B23,様式【国から送付データ】!$H:$AD,4,FALSE)*100</f>
        <v>96.681731074696913</v>
      </c>
      <c r="G23" s="70">
        <f>VLOOKUP(B23,'共通指数 '!$B:$I,6,FALSE)</f>
        <v>98.328003372785318</v>
      </c>
      <c r="H23" s="92">
        <f t="shared" si="0"/>
        <v>-1.6462722980884053</v>
      </c>
      <c r="I23" s="73" t="s">
        <v>134</v>
      </c>
      <c r="J23" s="40">
        <f>VLOOKUP($I23,様式【国から送付データ】!$H:$AD,8,FALSE)*100</f>
        <v>0</v>
      </c>
      <c r="K23" s="33">
        <f>VLOOKUP($I23,様式【国から送付データ】!$H:$AD,14,FALSE)*100</f>
        <v>74.583795782463923</v>
      </c>
      <c r="L23" s="33">
        <f>VLOOKUP($I23,様式【国から送付データ】!$H:$AD,23,FALSE)*100</f>
        <v>22.419533851276359</v>
      </c>
      <c r="M23" s="33">
        <f>VLOOKUP($I23,様式【国から送付データ】!$H:$AD,4,FALSE)*100</f>
        <v>97.003329633740293</v>
      </c>
      <c r="N23" s="70">
        <f>VLOOKUP(I23,'共通指数 '!$B:$I,6,FALSE)</f>
        <v>97.227722772277218</v>
      </c>
      <c r="O23" s="87">
        <f t="shared" si="1"/>
        <v>-0.22439313853692511</v>
      </c>
      <c r="P23" s="78" t="s">
        <v>160</v>
      </c>
      <c r="Q23" s="33">
        <f>VLOOKUP($P23,様式【国から送付データ】!$H:$AD,8,FALSE)*100</f>
        <v>69.080061275497854</v>
      </c>
      <c r="R23" s="33">
        <f>VLOOKUP($P23,様式【国から送付データ】!$H:$AD,14,FALSE)*100</f>
        <v>23.397565105216479</v>
      </c>
      <c r="S23" s="33">
        <f>VLOOKUP($P23,様式【国から送付データ】!$H:$AD,23,FALSE)*100</f>
        <v>4.9665403531403696</v>
      </c>
      <c r="T23" s="79">
        <f>VLOOKUP($P23,様式【国から送付データ】!$H:$AD,4,FALSE)*100</f>
        <v>97.444166733854715</v>
      </c>
      <c r="U23" s="70">
        <f>VLOOKUP(P23,'共通指数 '!$B:$I,6,FALSE)</f>
        <v>97.545374590229471</v>
      </c>
      <c r="V23" s="87">
        <f t="shared" si="2"/>
        <v>-0.10120785637475649</v>
      </c>
    </row>
    <row r="24" spans="2:22" x14ac:dyDescent="0.25">
      <c r="B24" s="32" t="s">
        <v>109</v>
      </c>
      <c r="C24" s="33">
        <f>VLOOKUP($B24,様式【国から送付データ】!$H:$AD,8,FALSE)*100</f>
        <v>75.940975192472195</v>
      </c>
      <c r="D24" s="40">
        <f>VLOOKUP($B24,様式【国から送付データ】!$H:$AD,14,FALSE)*100</f>
        <v>0</v>
      </c>
      <c r="E24" s="33">
        <f>VLOOKUP($B24,様式【国から送付データ】!$H:$AD,23,FALSE)*100</f>
        <v>22.882805816937555</v>
      </c>
      <c r="F24" s="33">
        <f>VLOOKUP($B24,様式【国から送付データ】!$H:$AD,4,FALSE)*100</f>
        <v>98.823781009409757</v>
      </c>
      <c r="G24" s="70">
        <f>VLOOKUP(B24,'共通指数 '!$B:$I,6,FALSE)</f>
        <v>99.425160291841692</v>
      </c>
      <c r="H24" s="87">
        <f t="shared" si="0"/>
        <v>-0.60137928243193528</v>
      </c>
      <c r="I24" s="95" t="s">
        <v>135</v>
      </c>
      <c r="J24" s="40">
        <f>VLOOKUP($I24,様式【国から送付データ】!$H:$AD,8,FALSE)*100</f>
        <v>0</v>
      </c>
      <c r="K24" s="40">
        <f>VLOOKUP($I24,様式【国から送付データ】!$H:$AD,14,FALSE)*100</f>
        <v>0</v>
      </c>
      <c r="L24" s="33">
        <f>VLOOKUP($I24,様式【国から送付データ】!$H:$AD,23,FALSE)*100</f>
        <v>96.451440768409824</v>
      </c>
      <c r="M24" s="33">
        <f>VLOOKUP($I24,様式【国から送付データ】!$H:$AD,4,FALSE)*100</f>
        <v>96.451440768409824</v>
      </c>
      <c r="N24" s="70">
        <f>VLOOKUP(I24,'共通指数 '!$B:$I,6,FALSE)</f>
        <v>98.099341104916377</v>
      </c>
      <c r="O24" s="92">
        <f t="shared" si="1"/>
        <v>-1.6479003365065523</v>
      </c>
      <c r="P24" s="78" t="s">
        <v>161</v>
      </c>
      <c r="Q24" s="33">
        <f>VLOOKUP($P24,様式【国から送付データ】!$H:$AD,8,FALSE)*100</f>
        <v>95.435333896872351</v>
      </c>
      <c r="R24" s="33">
        <f>VLOOKUP($P24,様式【国から送付データ】!$H:$AD,14,FALSE)*100</f>
        <v>2.8106508875739644</v>
      </c>
      <c r="S24" s="33">
        <f>VLOOKUP($P24,様式【国から送付データ】!$H:$AD,23,FALSE)*100</f>
        <v>1.5638207945900255</v>
      </c>
      <c r="T24" s="79">
        <f>VLOOKUP($P24,様式【国から送付データ】!$H:$AD,4,FALSE)*100</f>
        <v>99.80980557903635</v>
      </c>
      <c r="U24" s="70">
        <f>VLOOKUP(P24,'共通指数 '!$B:$I,6,FALSE)</f>
        <v>100</v>
      </c>
      <c r="V24" s="87">
        <f t="shared" si="2"/>
        <v>-0.19019442096364969</v>
      </c>
    </row>
    <row r="25" spans="2:22" x14ac:dyDescent="0.25">
      <c r="B25" s="97" t="s">
        <v>110</v>
      </c>
      <c r="C25" s="33">
        <f>VLOOKUP($B25,様式【国から送付データ】!$H:$AD,8,FALSE)*100</f>
        <v>46.54527313544525</v>
      </c>
      <c r="D25" s="33">
        <f>VLOOKUP($B25,様式【国から送付データ】!$H:$AD,14,FALSE)*100</f>
        <v>49.887752556747316</v>
      </c>
      <c r="E25" s="33">
        <f>VLOOKUP($B25,様式【国から送付データ】!$H:$AD,23,FALSE)*100</f>
        <v>1.6462958343726617</v>
      </c>
      <c r="F25" s="33">
        <f>VLOOKUP($B25,様式【国から送付データ】!$H:$AD,4,FALSE)*100</f>
        <v>98.079321526565238</v>
      </c>
      <c r="G25" s="70">
        <f>VLOOKUP(B25,'共通指数 '!$B:$I,6,FALSE)</f>
        <v>99.82534930139721</v>
      </c>
      <c r="H25" s="92">
        <f t="shared" si="0"/>
        <v>-1.7460277748319726</v>
      </c>
      <c r="I25" s="73" t="s">
        <v>136</v>
      </c>
      <c r="J25" s="40">
        <f>VLOOKUP($I25,様式【国から送付データ】!$H:$AD,8,FALSE)*100</f>
        <v>0</v>
      </c>
      <c r="K25" s="33">
        <f>VLOOKUP($I25,様式【国から送付データ】!$H:$AD,14,FALSE)*100</f>
        <v>66.484517304189438</v>
      </c>
      <c r="L25" s="33">
        <f>VLOOKUP($I25,様式【国から送付データ】!$H:$AD,23,FALSE)*100</f>
        <v>32.058287795992712</v>
      </c>
      <c r="M25" s="33">
        <f>VLOOKUP($I25,様式【国から送付データ】!$H:$AD,4,FALSE)*100</f>
        <v>98.54280510018215</v>
      </c>
      <c r="N25" s="70">
        <f>VLOOKUP(I25,'共通指数 '!$B:$I,6,FALSE)</f>
        <v>96.027633851468053</v>
      </c>
      <c r="O25" s="87">
        <f t="shared" si="1"/>
        <v>2.5151712487140969</v>
      </c>
      <c r="P25" s="78" t="s">
        <v>162</v>
      </c>
      <c r="Q25" s="33">
        <f>VLOOKUP($P25,様式【国から送付データ】!$H:$AD,8,FALSE)*100</f>
        <v>77.333698330139612</v>
      </c>
      <c r="R25" s="33">
        <f>VLOOKUP($P25,様式【国から送付データ】!$H:$AD,14,FALSE)*100</f>
        <v>22.666301669860388</v>
      </c>
      <c r="S25" s="40">
        <f>VLOOKUP($P25,様式【国から送付データ】!$H:$AD,23,FALSE)*100</f>
        <v>0</v>
      </c>
      <c r="T25" s="79">
        <f>VLOOKUP($P25,様式【国から送付データ】!$H:$AD,4,FALSE)*100</f>
        <v>100</v>
      </c>
      <c r="U25" s="70">
        <f>VLOOKUP(P25,'共通指数 '!$B:$I,6,FALSE)</f>
        <v>100</v>
      </c>
      <c r="V25" s="87">
        <f t="shared" si="2"/>
        <v>0</v>
      </c>
    </row>
    <row r="26" spans="2:22" x14ac:dyDescent="0.25">
      <c r="B26" s="32" t="s">
        <v>111</v>
      </c>
      <c r="C26" s="33">
        <f>VLOOKUP($B26,様式【国から送付データ】!$H:$AD,8,FALSE)*100</f>
        <v>22.370415277356777</v>
      </c>
      <c r="D26" s="33">
        <f>VLOOKUP($B26,様式【国から送付データ】!$H:$AD,14,FALSE)*100</f>
        <v>8.3055471354956047</v>
      </c>
      <c r="E26" s="33">
        <f>VLOOKUP($B26,様式【国から送付データ】!$H:$AD,23,FALSE)*100</f>
        <v>67.626553501060926</v>
      </c>
      <c r="F26" s="33">
        <f>VLOOKUP($B26,様式【国から送付データ】!$H:$AD,4,FALSE)*100</f>
        <v>98.302515913913297</v>
      </c>
      <c r="G26" s="70">
        <f>VLOOKUP(B26,'共通指数 '!$B:$I,6,FALSE)</f>
        <v>98.917197452229303</v>
      </c>
      <c r="H26" s="87">
        <f t="shared" si="0"/>
        <v>-0.61468153831600603</v>
      </c>
      <c r="I26" s="73" t="s">
        <v>137</v>
      </c>
      <c r="J26" s="33">
        <f>VLOOKUP($I26,様式【国から送付データ】!$H:$AD,8,FALSE)*100</f>
        <v>64.156862745098039</v>
      </c>
      <c r="K26" s="40">
        <f>VLOOKUP($I26,様式【国から送付データ】!$H:$AD,14,FALSE)*100</f>
        <v>0</v>
      </c>
      <c r="L26" s="33">
        <f>VLOOKUP($I26,様式【国から送付データ】!$H:$AD,23,FALSE)*100</f>
        <v>22.117647058823529</v>
      </c>
      <c r="M26" s="33">
        <f>VLOOKUP($I26,様式【国から送付データ】!$H:$AD,4,FALSE)*100</f>
        <v>86.274509803921575</v>
      </c>
      <c r="N26" s="70">
        <f>VLOOKUP(I26,'共通指数 '!$B:$I,6,FALSE)</f>
        <v>82.118188795088258</v>
      </c>
      <c r="O26" s="87">
        <f t="shared" si="1"/>
        <v>4.1563210088333165</v>
      </c>
      <c r="P26" s="78" t="s">
        <v>163</v>
      </c>
      <c r="Q26" s="33">
        <f>VLOOKUP($P26,様式【国から送付データ】!$H:$AD,8,FALSE)*100</f>
        <v>45.832833673102293</v>
      </c>
      <c r="R26" s="33">
        <f>VLOOKUP($P26,様式【国から送付データ】!$H:$AD,14,FALSE)*100</f>
        <v>26.250149898069314</v>
      </c>
      <c r="S26" s="33">
        <f>VLOOKUP($P26,様式【国から送付データ】!$H:$AD,23,FALSE)*100</f>
        <v>18.275572610624774</v>
      </c>
      <c r="T26" s="79">
        <f>VLOOKUP($P26,様式【国から送付データ】!$H:$AD,4,FALSE)*100</f>
        <v>90.358556181796374</v>
      </c>
      <c r="U26" s="70">
        <f>VLOOKUP(P26,'共通指数 '!$B:$I,6,FALSE)</f>
        <v>87.448680351906162</v>
      </c>
      <c r="V26" s="87">
        <f t="shared" si="2"/>
        <v>2.9098758298902112</v>
      </c>
    </row>
    <row r="27" spans="2:22" x14ac:dyDescent="0.25">
      <c r="B27" s="97" t="s">
        <v>184</v>
      </c>
      <c r="C27" s="40">
        <f>VLOOKUP($B27,様式【国から送付データ】!$H:$AD,8,FALSE)*100</f>
        <v>0</v>
      </c>
      <c r="D27" s="40">
        <f>VLOOKUP($B27,様式【国から送付データ】!$H:$AD,14,FALSE)*100</f>
        <v>0</v>
      </c>
      <c r="E27" s="33">
        <f>VLOOKUP($B27,様式【国から送付データ】!$H:$AD,23,FALSE)*100</f>
        <v>91.347099311701086</v>
      </c>
      <c r="F27" s="33">
        <f>VLOOKUP($B27,様式【国から送付データ】!$H:$AD,4,FALSE)*100</f>
        <v>91.347099311701086</v>
      </c>
      <c r="G27" s="70">
        <f>VLOOKUP(B27,'共通指数 '!$B:$I,6,FALSE)</f>
        <v>100</v>
      </c>
      <c r="H27" s="92">
        <f t="shared" si="0"/>
        <v>-8.6529006882989137</v>
      </c>
      <c r="I27" s="73" t="s">
        <v>138</v>
      </c>
      <c r="J27" s="40">
        <f>VLOOKUP($I27,様式【国から送付データ】!$H:$AD,8,FALSE)*100</f>
        <v>0</v>
      </c>
      <c r="K27" s="40">
        <f>VLOOKUP($I27,様式【国から送付データ】!$H:$AD,14,FALSE)*100</f>
        <v>0</v>
      </c>
      <c r="L27" s="33">
        <f>VLOOKUP($I27,様式【国から送付データ】!$H:$AD,23,FALSE)*100</f>
        <v>73.181257706535135</v>
      </c>
      <c r="M27" s="33">
        <f>VLOOKUP($I27,様式【国から送付データ】!$H:$AD,4,FALSE)*100</f>
        <v>73.181257706535135</v>
      </c>
      <c r="N27" s="70">
        <f>VLOOKUP(I27,'共通指数 '!$B:$I,6,FALSE)</f>
        <v>72.498465316144873</v>
      </c>
      <c r="O27" s="87">
        <f t="shared" si="1"/>
        <v>0.68279239039026152</v>
      </c>
      <c r="P27" s="342" t="s">
        <v>164</v>
      </c>
      <c r="Q27" s="33">
        <f>VLOOKUP($P27,様式【国から送付データ】!$H:$AD,8,FALSE)*100</f>
        <v>81.292653552790043</v>
      </c>
      <c r="R27" s="40">
        <f>VLOOKUP($P27,様式【国から送付データ】!$H:$AD,14,FALSE)*100</f>
        <v>0</v>
      </c>
      <c r="S27" s="33">
        <f>VLOOKUP($P27,様式【国から送付データ】!$H:$AD,23,FALSE)*100</f>
        <v>14.411882778000804</v>
      </c>
      <c r="T27" s="79">
        <f>VLOOKUP($P27,様式【国から送付データ】!$H:$AD,4,FALSE)*100</f>
        <v>95.704536330790845</v>
      </c>
      <c r="U27" s="70">
        <f>VLOOKUP(P27,'共通指数 '!$B:$I,6,FALSE)</f>
        <v>93.28155339805825</v>
      </c>
      <c r="V27" s="340">
        <f t="shared" si="2"/>
        <v>2.4229829327325945</v>
      </c>
    </row>
    <row r="28" spans="2:22" x14ac:dyDescent="0.25">
      <c r="B28" s="97" t="s">
        <v>113</v>
      </c>
      <c r="C28" s="40">
        <f>VLOOKUP($B28,様式【国から送付データ】!$H:$AD,8,FALSE)*100</f>
        <v>0</v>
      </c>
      <c r="D28" s="40">
        <f>VLOOKUP($B28,様式【国から送付データ】!$H:$AD,14,FALSE)*100</f>
        <v>0</v>
      </c>
      <c r="E28" s="33">
        <f>VLOOKUP($B28,様式【国から送付データ】!$H:$AD,23,FALSE)*100</f>
        <v>83.15649867374006</v>
      </c>
      <c r="F28" s="33">
        <f>VLOOKUP($B28,様式【国から送付データ】!$H:$AD,4,FALSE)*100</f>
        <v>83.15649867374006</v>
      </c>
      <c r="G28" s="70">
        <f>VLOOKUP(B28,'共通指数 '!$B:$I,6,FALSE)</f>
        <v>94.885598923283993</v>
      </c>
      <c r="H28" s="92">
        <f t="shared" si="0"/>
        <v>-11.729100249543933</v>
      </c>
      <c r="I28" s="73" t="s">
        <v>139</v>
      </c>
      <c r="J28" s="33">
        <f>VLOOKUP($I28,様式【国から送付データ】!$H:$AD,8,FALSE)*100</f>
        <v>58.298005966399749</v>
      </c>
      <c r="K28" s="33">
        <f>VLOOKUP($I28,様式【国から送付データ】!$H:$AD,14,FALSE)*100</f>
        <v>24.273826346365208</v>
      </c>
      <c r="L28" s="33">
        <f>VLOOKUP($I28,様式【国から送付データ】!$H:$AD,23,FALSE)*100</f>
        <v>15.402731983042864</v>
      </c>
      <c r="M28" s="33">
        <f>VLOOKUP($I28,様式【国から送付データ】!$H:$AD,4,FALSE)*100</f>
        <v>97.974564295807824</v>
      </c>
      <c r="N28" s="70">
        <f>VLOOKUP(I28,'共通指数 '!$B:$I,6,FALSE)</f>
        <v>96.262128201049791</v>
      </c>
      <c r="O28" s="87">
        <f t="shared" si="1"/>
        <v>1.7124360947580328</v>
      </c>
      <c r="P28" s="78" t="s">
        <v>165</v>
      </c>
      <c r="Q28" s="33">
        <f>VLOOKUP($P28,様式【国から送付データ】!$H:$AD,8,FALSE)*100</f>
        <v>58.308591992802519</v>
      </c>
      <c r="R28" s="33">
        <f>VLOOKUP($P28,様式【国から送付データ】!$H:$AD,14,FALSE)*100</f>
        <v>34.979757085020239</v>
      </c>
      <c r="S28" s="33">
        <f>VLOOKUP($P28,様式【国から送付データ】!$H:$AD,23,FALSE)*100</f>
        <v>4.5074224021592437</v>
      </c>
      <c r="T28" s="79">
        <f>VLOOKUP($P28,様式【国から送付データ】!$H:$AD,4,FALSE)*100</f>
        <v>97.795771479982008</v>
      </c>
      <c r="U28" s="70">
        <f>VLOOKUP(P28,'共通指数 '!$B:$I,6,FALSE)</f>
        <v>97.706888580674985</v>
      </c>
      <c r="V28" s="87">
        <f t="shared" si="2"/>
        <v>8.8882899307023422E-2</v>
      </c>
    </row>
    <row r="29" spans="2:22" x14ac:dyDescent="0.25">
      <c r="B29" s="32" t="s">
        <v>114</v>
      </c>
      <c r="C29" s="33">
        <f>VLOOKUP($B29,様式【国から送付データ】!$H:$AD,8,FALSE)*100</f>
        <v>84.714698447092815</v>
      </c>
      <c r="D29" s="33">
        <f>VLOOKUP($B29,様式【国から送付データ】!$H:$AD,14,FALSE)*100</f>
        <v>7.8999638858793784</v>
      </c>
      <c r="E29" s="33">
        <f>VLOOKUP($B29,様式【国から送付データ】!$H:$AD,23,FALSE)*100</f>
        <v>4.3968941856265795</v>
      </c>
      <c r="F29" s="33">
        <f>VLOOKUP($B29,様式【国から送付データ】!$H:$AD,4,FALSE)*100</f>
        <v>97.01155651859878</v>
      </c>
      <c r="G29" s="70">
        <f>VLOOKUP(B29,'共通指数 '!$B:$I,6,FALSE)</f>
        <v>97.86510979435343</v>
      </c>
      <c r="H29" s="87">
        <f t="shared" si="0"/>
        <v>-0.85355327575464912</v>
      </c>
      <c r="I29" s="73" t="s">
        <v>140</v>
      </c>
      <c r="J29" s="33">
        <f>VLOOKUP($I29,様式【国から送付データ】!$H:$AD,8,FALSE)*100</f>
        <v>51.417064439140816</v>
      </c>
      <c r="K29" s="33">
        <f>VLOOKUP($I29,様式【国から送付データ】!$H:$AD,14,FALSE)*100</f>
        <v>31.264916467780431</v>
      </c>
      <c r="L29" s="33">
        <f>VLOOKUP($I29,様式【国から送付データ】!$H:$AD,23,FALSE)*100</f>
        <v>16.631861575178995</v>
      </c>
      <c r="M29" s="33">
        <f>VLOOKUP($I29,様式【国から送付データ】!$H:$AD,4,FALSE)*100</f>
        <v>99.313842482100227</v>
      </c>
      <c r="N29" s="70">
        <f>VLOOKUP(I29,'共通指数 '!$B:$I,6,FALSE)</f>
        <v>99.532573765702608</v>
      </c>
      <c r="O29" s="87">
        <f t="shared" si="1"/>
        <v>-0.2187312836023807</v>
      </c>
      <c r="P29" s="94" t="s">
        <v>166</v>
      </c>
      <c r="Q29" s="40">
        <f>VLOOKUP($P29,様式【国から送付データ】!$H:$AD,8,FALSE)*100</f>
        <v>0</v>
      </c>
      <c r="R29" s="33">
        <f>VLOOKUP($P29,様式【国から送付データ】!$H:$AD,14,FALSE)*100</f>
        <v>10.667396061269146</v>
      </c>
      <c r="S29" s="33">
        <f>VLOOKUP($P29,様式【国から送付データ】!$H:$AD,23,FALSE)*100</f>
        <v>69.638949671772437</v>
      </c>
      <c r="T29" s="79">
        <f>VLOOKUP($P29,様式【国から送付データ】!$H:$AD,4,FALSE)*100</f>
        <v>80.306345733041567</v>
      </c>
      <c r="U29" s="70">
        <f>VLOOKUP(P29,'共通指数 '!$B:$I,6,FALSE)</f>
        <v>83.78378378378379</v>
      </c>
      <c r="V29" s="92">
        <f t="shared" si="2"/>
        <v>-3.4774380507422222</v>
      </c>
    </row>
    <row r="30" spans="2:22" ht="11.5" thickBot="1" x14ac:dyDescent="0.3">
      <c r="B30" s="35" t="s">
        <v>115</v>
      </c>
      <c r="C30" s="36">
        <f>VLOOKUP($B30,様式【国から送付データ】!$H:$AD,8,FALSE)*100</f>
        <v>47.839369302783936</v>
      </c>
      <c r="D30" s="36">
        <f>VLOOKUP($B30,様式【国から送付データ】!$H:$AD,14,FALSE)*100</f>
        <v>3.0007390983000737</v>
      </c>
      <c r="E30" s="36">
        <f>VLOOKUP($B30,様式【国から送付データ】!$H:$AD,23,FALSE)*100</f>
        <v>29.302783936930275</v>
      </c>
      <c r="F30" s="75">
        <f>VLOOKUP($B30,様式【国から送付データ】!$H:$AD,4,FALSE)*100</f>
        <v>80.142892338014292</v>
      </c>
      <c r="G30" s="76">
        <f>VLOOKUP(B30,'共通指数 '!$B:$I,6,FALSE)</f>
        <v>79.898145479004512</v>
      </c>
      <c r="H30" s="72">
        <f>F30-G30</f>
        <v>0.24474685900977988</v>
      </c>
      <c r="I30" s="96" t="s">
        <v>141</v>
      </c>
      <c r="J30" s="41">
        <f>VLOOKUP($I30,様式【国から送付データ】!$H:$AD,8,FALSE)*100</f>
        <v>0</v>
      </c>
      <c r="K30" s="41">
        <f>VLOOKUP($I30,様式【国から送付データ】!$H:$AD,14,FALSE)*100</f>
        <v>0</v>
      </c>
      <c r="L30" s="36">
        <f>VLOOKUP($I30,様式【国から送付データ】!$H:$AD,23,FALSE)*100</f>
        <v>52.404809619238478</v>
      </c>
      <c r="M30" s="75">
        <f>VLOOKUP($I30,様式【国から送付データ】!$H:$AD,4,FALSE)*100</f>
        <v>52.404809619238478</v>
      </c>
      <c r="N30" s="76">
        <f>VLOOKUP(I30,'共通指数 '!$B:$I,6,FALSE)</f>
        <v>59.072164948453612</v>
      </c>
      <c r="O30" s="93">
        <f>M30-N30</f>
        <v>-6.667355329215134</v>
      </c>
      <c r="P30" s="80" t="s">
        <v>219</v>
      </c>
      <c r="Q30" s="81">
        <f>VLOOKUP($P30,様式【国から送付データ】!$H:$AD,8,FALSE)*100</f>
        <v>83.840578012741787</v>
      </c>
      <c r="R30" s="81">
        <f>VLOOKUP($P30,様式【国から送付データ】!$H:$AD,14,FALSE)*100</f>
        <v>8.5084209867118066</v>
      </c>
      <c r="S30" s="81">
        <f>VLOOKUP($P30,様式【国から送付データ】!$H:$AD,23,FALSE)*100</f>
        <v>5.6509598887495658</v>
      </c>
      <c r="T30" s="82">
        <f>VLOOKUP($P30,様式【国から送付データ】!$H:$AD,4,FALSE)*100</f>
        <v>97.999958888203167</v>
      </c>
      <c r="U30" s="74">
        <f>VLOOKUP(P30,'共通指数 '!$B:$I,6,FALSE)</f>
        <v>98.356470106825185</v>
      </c>
      <c r="V30" s="88">
        <f>T30-U30</f>
        <v>-0.35651121862201762</v>
      </c>
    </row>
    <row r="31" spans="2:22" x14ac:dyDescent="0.25">
      <c r="B31" s="345" t="s">
        <v>170</v>
      </c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5"/>
      <c r="T31" s="345"/>
      <c r="U31" s="67"/>
      <c r="V31" s="28"/>
    </row>
    <row r="32" spans="2:22" x14ac:dyDescent="0.25"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67"/>
      <c r="V32" s="28"/>
    </row>
    <row r="33" spans="2:22" x14ac:dyDescent="0.25"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345"/>
      <c r="U33" s="67"/>
      <c r="V33" s="28"/>
    </row>
    <row r="35" spans="2:22" x14ac:dyDescent="0.25">
      <c r="J35" s="18"/>
      <c r="K35" s="18"/>
    </row>
    <row r="37" spans="2:22" x14ac:dyDescent="0.25">
      <c r="J37" s="18"/>
      <c r="K37" s="18"/>
    </row>
    <row r="39" spans="2:22" x14ac:dyDescent="0.25">
      <c r="J39" s="18"/>
      <c r="K39" s="18"/>
    </row>
    <row r="41" spans="2:22" x14ac:dyDescent="0.25">
      <c r="J41" s="6"/>
      <c r="K41" s="6"/>
    </row>
    <row r="42" spans="2:22" x14ac:dyDescent="0.25">
      <c r="J42" s="6"/>
      <c r="K42" s="6"/>
    </row>
    <row r="43" spans="2:22" x14ac:dyDescent="0.25">
      <c r="J43" s="6"/>
      <c r="K43" s="6"/>
    </row>
    <row r="44" spans="2:22" x14ac:dyDescent="0.25">
      <c r="J44" s="6"/>
      <c r="K44" s="6"/>
    </row>
    <row r="45" spans="2:22" x14ac:dyDescent="0.25">
      <c r="J45" s="6"/>
      <c r="K45" s="6"/>
    </row>
    <row r="46" spans="2:22" x14ac:dyDescent="0.25">
      <c r="J46" s="6"/>
      <c r="K46" s="6"/>
    </row>
    <row r="47" spans="2:22" x14ac:dyDescent="0.25">
      <c r="J47" s="6"/>
      <c r="K47" s="6"/>
    </row>
    <row r="48" spans="2:22" x14ac:dyDescent="0.25">
      <c r="J48" s="6"/>
      <c r="K48" s="6"/>
    </row>
    <row r="49" spans="10:11" x14ac:dyDescent="0.25">
      <c r="J49" s="6"/>
      <c r="K49" s="6"/>
    </row>
    <row r="50" spans="10:11" x14ac:dyDescent="0.25">
      <c r="J50" s="6"/>
      <c r="K50" s="6"/>
    </row>
    <row r="51" spans="10:11" x14ac:dyDescent="0.25">
      <c r="J51" s="6"/>
      <c r="K51" s="6"/>
    </row>
    <row r="52" spans="10:11" x14ac:dyDescent="0.25">
      <c r="J52" s="6"/>
      <c r="K52" s="6"/>
    </row>
    <row r="53" spans="10:11" x14ac:dyDescent="0.25">
      <c r="J53" s="6"/>
      <c r="K53" s="6"/>
    </row>
    <row r="54" spans="10:11" x14ac:dyDescent="0.25">
      <c r="J54" s="6"/>
      <c r="K54" s="6"/>
    </row>
    <row r="55" spans="10:11" x14ac:dyDescent="0.25">
      <c r="J55" s="6"/>
      <c r="K55" s="6"/>
    </row>
    <row r="56" spans="10:11" x14ac:dyDescent="0.25">
      <c r="J56" s="6"/>
      <c r="K56" s="6"/>
    </row>
    <row r="57" spans="10:11" x14ac:dyDescent="0.25">
      <c r="J57" s="6"/>
      <c r="K57" s="6"/>
    </row>
    <row r="58" spans="10:11" x14ac:dyDescent="0.25">
      <c r="J58" s="6"/>
      <c r="K58" s="6"/>
    </row>
    <row r="59" spans="10:11" x14ac:dyDescent="0.25">
      <c r="J59" s="6"/>
      <c r="K59" s="6"/>
    </row>
    <row r="60" spans="10:11" x14ac:dyDescent="0.25">
      <c r="J60" s="6"/>
      <c r="K60" s="6"/>
    </row>
    <row r="61" spans="10:11" x14ac:dyDescent="0.25">
      <c r="J61" s="6"/>
      <c r="K61" s="6"/>
    </row>
    <row r="62" spans="10:11" x14ac:dyDescent="0.25">
      <c r="J62" s="6"/>
      <c r="K62" s="6"/>
    </row>
    <row r="63" spans="10:11" x14ac:dyDescent="0.25">
      <c r="J63" s="6"/>
      <c r="K63" s="6"/>
    </row>
    <row r="64" spans="10:11" x14ac:dyDescent="0.25">
      <c r="J64" s="6"/>
      <c r="K64" s="6"/>
    </row>
    <row r="65" spans="10:11" x14ac:dyDescent="0.25">
      <c r="J65" s="6"/>
      <c r="K65" s="6"/>
    </row>
    <row r="66" spans="10:11" x14ac:dyDescent="0.25">
      <c r="J66" s="6"/>
      <c r="K66" s="6"/>
    </row>
    <row r="67" spans="10:11" x14ac:dyDescent="0.25">
      <c r="J67" s="6"/>
      <c r="K67" s="6"/>
    </row>
    <row r="68" spans="10:11" x14ac:dyDescent="0.25">
      <c r="J68" s="6"/>
      <c r="K68" s="6"/>
    </row>
    <row r="69" spans="10:11" x14ac:dyDescent="0.25">
      <c r="J69" s="6"/>
      <c r="K69" s="6"/>
    </row>
    <row r="70" spans="10:11" x14ac:dyDescent="0.25">
      <c r="J70" s="6"/>
      <c r="K70" s="6"/>
    </row>
    <row r="71" spans="10:11" x14ac:dyDescent="0.25">
      <c r="J71" s="6"/>
      <c r="K71" s="6"/>
    </row>
    <row r="72" spans="10:11" x14ac:dyDescent="0.25">
      <c r="J72" s="6"/>
      <c r="K72" s="6"/>
    </row>
    <row r="73" spans="10:11" x14ac:dyDescent="0.25">
      <c r="J73" s="6"/>
      <c r="K73" s="6"/>
    </row>
    <row r="74" spans="10:11" x14ac:dyDescent="0.25">
      <c r="J74" s="6"/>
      <c r="K74" s="6"/>
    </row>
    <row r="75" spans="10:11" x14ac:dyDescent="0.25">
      <c r="J75" s="6"/>
      <c r="K75" s="6"/>
    </row>
    <row r="76" spans="10:11" x14ac:dyDescent="0.25">
      <c r="J76" s="6"/>
      <c r="K76" s="6"/>
    </row>
    <row r="77" spans="10:11" x14ac:dyDescent="0.25">
      <c r="J77" s="6"/>
      <c r="K77" s="6"/>
    </row>
    <row r="78" spans="10:11" x14ac:dyDescent="0.25">
      <c r="J78" s="6"/>
      <c r="K78" s="6"/>
    </row>
    <row r="79" spans="10:11" x14ac:dyDescent="0.25">
      <c r="J79" s="6"/>
      <c r="K79" s="6"/>
    </row>
    <row r="80" spans="10:11" x14ac:dyDescent="0.25">
      <c r="J80" s="6"/>
      <c r="K80" s="6"/>
    </row>
    <row r="81" spans="10:11" x14ac:dyDescent="0.25">
      <c r="J81" s="6"/>
      <c r="K81" s="6"/>
    </row>
    <row r="82" spans="10:11" x14ac:dyDescent="0.25">
      <c r="J82" s="6"/>
      <c r="K82" s="6"/>
    </row>
    <row r="83" spans="10:11" x14ac:dyDescent="0.25">
      <c r="J83" s="6"/>
      <c r="K83" s="6"/>
    </row>
    <row r="84" spans="10:11" x14ac:dyDescent="0.25">
      <c r="J84" s="6"/>
      <c r="K84" s="6"/>
    </row>
    <row r="85" spans="10:11" x14ac:dyDescent="0.25">
      <c r="J85" s="6"/>
      <c r="K85" s="6"/>
    </row>
    <row r="86" spans="10:11" x14ac:dyDescent="0.25">
      <c r="J86" s="6"/>
      <c r="K86" s="6"/>
    </row>
    <row r="87" spans="10:11" x14ac:dyDescent="0.25">
      <c r="J87" s="6"/>
      <c r="K87" s="6"/>
    </row>
    <row r="88" spans="10:11" x14ac:dyDescent="0.25">
      <c r="J88" s="6"/>
      <c r="K88" s="6"/>
    </row>
    <row r="89" spans="10:11" x14ac:dyDescent="0.25">
      <c r="J89" s="6"/>
      <c r="K89" s="6"/>
    </row>
    <row r="90" spans="10:11" x14ac:dyDescent="0.25">
      <c r="J90" s="6"/>
      <c r="K90" s="6"/>
    </row>
    <row r="91" spans="10:11" x14ac:dyDescent="0.25">
      <c r="J91" s="6"/>
      <c r="K91" s="6"/>
    </row>
    <row r="92" spans="10:11" x14ac:dyDescent="0.25">
      <c r="J92" s="6"/>
      <c r="K92" s="6"/>
    </row>
    <row r="93" spans="10:11" x14ac:dyDescent="0.25">
      <c r="J93" s="6"/>
      <c r="K93" s="6"/>
    </row>
    <row r="94" spans="10:11" x14ac:dyDescent="0.25">
      <c r="J94" s="6"/>
      <c r="K94" s="6"/>
    </row>
    <row r="95" spans="10:11" x14ac:dyDescent="0.25">
      <c r="J95" s="6"/>
      <c r="K95" s="6"/>
    </row>
    <row r="96" spans="10:11" x14ac:dyDescent="0.25">
      <c r="J96" s="6"/>
      <c r="K96" s="6"/>
    </row>
    <row r="97" spans="10:11" x14ac:dyDescent="0.25">
      <c r="J97" s="6"/>
      <c r="K97" s="6"/>
    </row>
    <row r="98" spans="10:11" x14ac:dyDescent="0.25">
      <c r="J98" s="6"/>
      <c r="K98" s="6"/>
    </row>
    <row r="99" spans="10:11" x14ac:dyDescent="0.25">
      <c r="J99" s="6"/>
      <c r="K99" s="6"/>
    </row>
    <row r="100" spans="10:11" x14ac:dyDescent="0.25">
      <c r="J100" s="6"/>
      <c r="K100" s="6"/>
    </row>
    <row r="101" spans="10:11" x14ac:dyDescent="0.25">
      <c r="J101" s="6"/>
      <c r="K101" s="6"/>
    </row>
    <row r="102" spans="10:11" x14ac:dyDescent="0.25">
      <c r="J102" s="6"/>
      <c r="K102" s="6"/>
    </row>
    <row r="103" spans="10:11" x14ac:dyDescent="0.25">
      <c r="J103" s="6"/>
      <c r="K103" s="6"/>
    </row>
    <row r="104" spans="10:11" x14ac:dyDescent="0.25">
      <c r="J104" s="6"/>
      <c r="K104" s="6"/>
    </row>
    <row r="105" spans="10:11" x14ac:dyDescent="0.25">
      <c r="J105" s="6"/>
      <c r="K105" s="6"/>
    </row>
  </sheetData>
  <mergeCells count="7">
    <mergeCell ref="B31:T33"/>
    <mergeCell ref="B3:B4"/>
    <mergeCell ref="C3:F3"/>
    <mergeCell ref="I3:I4"/>
    <mergeCell ref="J3:M3"/>
    <mergeCell ref="P3:P4"/>
    <mergeCell ref="Q3:T3"/>
  </mergeCells>
  <phoneticPr fontId="7"/>
  <pageMargins left="0.7" right="0.7" top="0.75" bottom="0.75" header="0.3" footer="0.3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K1090"/>
  <sheetViews>
    <sheetView tabSelected="1" topLeftCell="C1" zoomScale="55" zoomScaleNormal="55" zoomScaleSheetLayoutView="96" workbookViewId="0">
      <pane xSplit="6" ySplit="10" topLeftCell="Q83" activePane="bottomRight" state="frozen"/>
      <selection activeCell="C1" sqref="C1"/>
      <selection pane="topRight" activeCell="I1" sqref="I1"/>
      <selection pane="bottomLeft" activeCell="C11" sqref="C11"/>
      <selection pane="bottomRight" activeCell="V90" sqref="V90"/>
    </sheetView>
  </sheetViews>
  <sheetFormatPr defaultColWidth="9.09765625" defaultRowHeight="16.5" x14ac:dyDescent="0.25"/>
  <cols>
    <col min="1" max="2" width="12.59765625" style="102" hidden="1" customWidth="1"/>
    <col min="3" max="4" width="12.59765625" style="100" customWidth="1"/>
    <col min="5" max="7" width="12.59765625" style="102" customWidth="1"/>
    <col min="8" max="8" width="19.296875" style="101" customWidth="1"/>
    <col min="9" max="10" width="18.69921875" style="100" customWidth="1"/>
    <col min="11" max="11" width="15.8984375" style="100" customWidth="1"/>
    <col min="12" max="14" width="17.3984375" style="100" customWidth="1"/>
    <col min="15" max="28" width="15.8984375" style="100" customWidth="1"/>
    <col min="29" max="29" width="19" style="100" customWidth="1"/>
    <col min="30" max="30" width="29" style="100" customWidth="1"/>
    <col min="31" max="31" width="5.8984375" style="100" customWidth="1"/>
    <col min="32" max="32" width="23.3984375" style="100" hidden="1" customWidth="1"/>
    <col min="33" max="39" width="17.296875" style="100" hidden="1" customWidth="1"/>
    <col min="40" max="46" width="12.59765625" style="100" hidden="1" customWidth="1"/>
    <col min="47" max="47" width="15.296875" style="100" hidden="1" customWidth="1"/>
    <col min="48" max="61" width="12.59765625" style="100" hidden="1" customWidth="1"/>
    <col min="62" max="90" width="12.59765625" style="100" customWidth="1"/>
    <col min="91" max="16384" width="9.09765625" style="100"/>
  </cols>
  <sheetData>
    <row r="1" spans="1:63" ht="21.5" thickBot="1" x14ac:dyDescent="0.35">
      <c r="E1" s="226" t="s">
        <v>217</v>
      </c>
      <c r="F1" s="225"/>
      <c r="H1" s="101">
        <v>1</v>
      </c>
      <c r="I1" s="100">
        <v>2</v>
      </c>
      <c r="J1" s="100">
        <v>3</v>
      </c>
      <c r="K1" s="100">
        <v>4</v>
      </c>
      <c r="L1" s="100">
        <v>5</v>
      </c>
      <c r="M1" s="100">
        <v>6</v>
      </c>
      <c r="N1" s="100">
        <v>7</v>
      </c>
      <c r="O1" s="100">
        <v>8</v>
      </c>
      <c r="P1" s="100">
        <v>9</v>
      </c>
      <c r="Q1" s="100">
        <v>10</v>
      </c>
      <c r="R1" s="100">
        <v>11</v>
      </c>
      <c r="S1" s="100">
        <v>12</v>
      </c>
      <c r="T1" s="100">
        <v>13</v>
      </c>
      <c r="U1" s="100">
        <v>14</v>
      </c>
      <c r="V1" s="100">
        <v>15</v>
      </c>
      <c r="W1" s="100">
        <v>16</v>
      </c>
      <c r="X1" s="100">
        <v>17</v>
      </c>
      <c r="Y1" s="100">
        <v>18</v>
      </c>
      <c r="Z1" s="100">
        <v>19</v>
      </c>
      <c r="AA1" s="100">
        <v>20</v>
      </c>
      <c r="AB1" s="100">
        <v>21</v>
      </c>
    </row>
    <row r="2" spans="1:63" s="221" customFormat="1" ht="48" customHeight="1" thickBot="1" x14ac:dyDescent="0.4">
      <c r="A2" s="224"/>
      <c r="B2" s="224"/>
      <c r="E2" s="222">
        <v>1</v>
      </c>
      <c r="F2" s="223">
        <v>2</v>
      </c>
      <c r="G2" s="222">
        <v>3</v>
      </c>
      <c r="H2" s="223">
        <v>4</v>
      </c>
      <c r="I2" s="222">
        <v>5</v>
      </c>
      <c r="J2" s="223">
        <v>6</v>
      </c>
      <c r="K2" s="222">
        <v>7</v>
      </c>
      <c r="L2" s="223">
        <v>8</v>
      </c>
      <c r="M2" s="222">
        <v>9</v>
      </c>
      <c r="N2" s="223">
        <v>10</v>
      </c>
      <c r="O2" s="222">
        <v>11</v>
      </c>
      <c r="P2" s="223">
        <v>12</v>
      </c>
      <c r="Q2" s="222">
        <v>13</v>
      </c>
      <c r="R2" s="223">
        <v>14</v>
      </c>
      <c r="S2" s="222">
        <v>15</v>
      </c>
      <c r="T2" s="223">
        <v>16</v>
      </c>
      <c r="U2" s="222">
        <v>17</v>
      </c>
      <c r="V2" s="223">
        <v>18</v>
      </c>
      <c r="W2" s="222">
        <v>19</v>
      </c>
      <c r="X2" s="223">
        <v>20</v>
      </c>
      <c r="Y2" s="222">
        <v>21</v>
      </c>
      <c r="Z2" s="223">
        <v>22</v>
      </c>
      <c r="AA2" s="222">
        <v>23</v>
      </c>
      <c r="AB2" s="223">
        <v>24</v>
      </c>
      <c r="AC2" s="222">
        <v>25</v>
      </c>
      <c r="AP2" s="227" t="s">
        <v>216</v>
      </c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8"/>
      <c r="BG2" s="228"/>
      <c r="BH2" s="229"/>
    </row>
    <row r="3" spans="1:63" s="102" customFormat="1" ht="18.75" customHeight="1" x14ac:dyDescent="0.25">
      <c r="C3" s="102" t="s">
        <v>215</v>
      </c>
      <c r="D3" s="102" t="s">
        <v>215</v>
      </c>
      <c r="E3" s="220" t="s">
        <v>34</v>
      </c>
      <c r="F3" s="219" t="s">
        <v>35</v>
      </c>
      <c r="G3" s="219" t="s">
        <v>36</v>
      </c>
      <c r="H3" s="218" t="s">
        <v>37</v>
      </c>
      <c r="I3" s="220" t="s">
        <v>38</v>
      </c>
      <c r="J3" s="219" t="s">
        <v>214</v>
      </c>
      <c r="K3" s="218" t="s">
        <v>214</v>
      </c>
      <c r="L3" s="230" t="s">
        <v>39</v>
      </c>
      <c r="M3" s="231"/>
      <c r="N3" s="231"/>
      <c r="O3" s="232"/>
      <c r="P3" s="233" t="s">
        <v>40</v>
      </c>
      <c r="Q3" s="234"/>
      <c r="R3" s="234"/>
      <c r="S3" s="234"/>
      <c r="T3" s="234"/>
      <c r="U3" s="235"/>
      <c r="V3" s="233" t="s">
        <v>212</v>
      </c>
      <c r="W3" s="234"/>
      <c r="X3" s="234"/>
      <c r="Y3" s="234"/>
      <c r="Z3" s="235"/>
      <c r="AA3" s="217" t="s">
        <v>41</v>
      </c>
      <c r="AB3" s="216"/>
      <c r="AC3" s="215" t="s">
        <v>42</v>
      </c>
      <c r="AD3" s="176" t="s">
        <v>205</v>
      </c>
      <c r="AO3" s="214" t="s">
        <v>213</v>
      </c>
      <c r="AP3" s="214" t="s">
        <v>38</v>
      </c>
      <c r="AQ3" s="236" t="s">
        <v>52</v>
      </c>
      <c r="AR3" s="213"/>
      <c r="AS3" s="237" t="s">
        <v>39</v>
      </c>
      <c r="AT3" s="238"/>
      <c r="AU3" s="212"/>
      <c r="AV3" s="239" t="s">
        <v>40</v>
      </c>
      <c r="AW3" s="240"/>
      <c r="AX3" s="240"/>
      <c r="AY3" s="240"/>
      <c r="AZ3" s="240"/>
      <c r="BA3" s="241"/>
      <c r="BB3" s="239" t="s">
        <v>212</v>
      </c>
      <c r="BC3" s="240"/>
      <c r="BD3" s="240"/>
      <c r="BE3" s="240"/>
      <c r="BF3" s="241"/>
      <c r="BG3" s="239" t="s">
        <v>211</v>
      </c>
      <c r="BH3" s="241"/>
    </row>
    <row r="4" spans="1:63" s="102" customFormat="1" ht="17.25" customHeight="1" x14ac:dyDescent="0.25">
      <c r="A4" s="242"/>
      <c r="B4" s="242"/>
      <c r="C4" s="102" t="s">
        <v>210</v>
      </c>
      <c r="D4" s="102" t="s">
        <v>209</v>
      </c>
      <c r="E4" s="180" t="s">
        <v>43</v>
      </c>
      <c r="F4" s="177" t="s">
        <v>44</v>
      </c>
      <c r="G4" s="177" t="s">
        <v>45</v>
      </c>
      <c r="H4" s="174"/>
      <c r="I4" s="180" t="s">
        <v>46</v>
      </c>
      <c r="J4" s="177"/>
      <c r="K4" s="174" t="s">
        <v>47</v>
      </c>
      <c r="L4" s="180" t="s">
        <v>205</v>
      </c>
      <c r="M4" s="177" t="s">
        <v>205</v>
      </c>
      <c r="N4" s="177" t="s">
        <v>205</v>
      </c>
      <c r="O4" s="176" t="s">
        <v>204</v>
      </c>
      <c r="P4" s="211"/>
      <c r="Q4" s="131"/>
      <c r="R4" s="131"/>
      <c r="S4" s="131"/>
      <c r="T4" s="177" t="s">
        <v>205</v>
      </c>
      <c r="U4" s="174" t="s">
        <v>204</v>
      </c>
      <c r="V4" s="210" t="s">
        <v>48</v>
      </c>
      <c r="W4" s="209"/>
      <c r="X4" s="209"/>
      <c r="Y4" s="208"/>
      <c r="Z4" s="176" t="s">
        <v>205</v>
      </c>
      <c r="AA4" s="207" t="s">
        <v>205</v>
      </c>
      <c r="AB4" s="206" t="s">
        <v>204</v>
      </c>
      <c r="AC4" s="173" t="s">
        <v>49</v>
      </c>
      <c r="AD4" s="176" t="s">
        <v>61</v>
      </c>
      <c r="AO4" s="182"/>
      <c r="AP4" s="182" t="s">
        <v>46</v>
      </c>
      <c r="AQ4" s="243"/>
      <c r="AR4" s="191" t="s">
        <v>47</v>
      </c>
      <c r="AS4" s="190"/>
      <c r="AT4" s="196"/>
      <c r="AU4" s="205"/>
      <c r="AV4" s="204"/>
      <c r="AW4" s="204"/>
      <c r="AX4" s="204"/>
      <c r="AY4" s="204"/>
      <c r="AZ4" s="203"/>
      <c r="BA4" s="202"/>
      <c r="BB4" s="201" t="s">
        <v>48</v>
      </c>
      <c r="BC4" s="200"/>
      <c r="BD4" s="199"/>
      <c r="BE4" s="198"/>
      <c r="BF4" s="188"/>
      <c r="BG4" s="197"/>
      <c r="BH4" s="196"/>
    </row>
    <row r="5" spans="1:63" s="102" customFormat="1" ht="34.5" customHeight="1" x14ac:dyDescent="0.25">
      <c r="A5" s="242"/>
      <c r="B5" s="242"/>
      <c r="C5" s="102" t="s">
        <v>208</v>
      </c>
      <c r="D5" s="102" t="s">
        <v>207</v>
      </c>
      <c r="E5" s="180" t="s">
        <v>50</v>
      </c>
      <c r="F5" s="177"/>
      <c r="G5" s="177" t="s">
        <v>51</v>
      </c>
      <c r="H5" s="174" t="s">
        <v>206</v>
      </c>
      <c r="I5" s="180" t="s">
        <v>206</v>
      </c>
      <c r="J5" s="177" t="s">
        <v>52</v>
      </c>
      <c r="K5" s="174" t="s">
        <v>53</v>
      </c>
      <c r="L5" s="180" t="s">
        <v>54</v>
      </c>
      <c r="M5" s="177" t="s">
        <v>54</v>
      </c>
      <c r="N5" s="177" t="s">
        <v>54</v>
      </c>
      <c r="O5" s="176" t="s">
        <v>54</v>
      </c>
      <c r="P5" s="175" t="s">
        <v>205</v>
      </c>
      <c r="Q5" s="177" t="s">
        <v>204</v>
      </c>
      <c r="R5" s="177" t="s">
        <v>205</v>
      </c>
      <c r="S5" s="177" t="s">
        <v>204</v>
      </c>
      <c r="T5" s="177" t="s">
        <v>55</v>
      </c>
      <c r="U5" s="174" t="s">
        <v>56</v>
      </c>
      <c r="V5" s="195" t="s">
        <v>57</v>
      </c>
      <c r="W5" s="178" t="s">
        <v>58</v>
      </c>
      <c r="X5" s="194" t="s">
        <v>59</v>
      </c>
      <c r="Y5" s="177" t="s">
        <v>60</v>
      </c>
      <c r="Z5" s="176" t="s">
        <v>61</v>
      </c>
      <c r="AA5" s="175" t="s">
        <v>62</v>
      </c>
      <c r="AB5" s="174" t="s">
        <v>63</v>
      </c>
      <c r="AC5" s="173" t="s">
        <v>64</v>
      </c>
      <c r="AD5" s="249" t="s">
        <v>218</v>
      </c>
      <c r="AF5" s="244" t="s">
        <v>203</v>
      </c>
      <c r="AG5" s="244" t="s">
        <v>199</v>
      </c>
      <c r="AH5" s="244" t="s">
        <v>202</v>
      </c>
      <c r="AI5" s="244" t="s">
        <v>199</v>
      </c>
      <c r="AJ5" s="244" t="s">
        <v>201</v>
      </c>
      <c r="AK5" s="244" t="s">
        <v>199</v>
      </c>
      <c r="AL5" s="244" t="s">
        <v>200</v>
      </c>
      <c r="AM5" s="244" t="s">
        <v>199</v>
      </c>
      <c r="AO5" s="182"/>
      <c r="AP5" s="182"/>
      <c r="AQ5" s="187"/>
      <c r="AR5" s="191" t="s">
        <v>53</v>
      </c>
      <c r="AS5" s="190" t="s">
        <v>54</v>
      </c>
      <c r="AT5" s="183" t="s">
        <v>54</v>
      </c>
      <c r="AU5" s="184"/>
      <c r="AV5" s="189"/>
      <c r="AW5" s="187"/>
      <c r="AX5" s="187"/>
      <c r="AY5" s="188"/>
      <c r="AZ5" s="187" t="s">
        <v>198</v>
      </c>
      <c r="BA5" s="181" t="s">
        <v>198</v>
      </c>
      <c r="BB5" s="193" t="s">
        <v>57</v>
      </c>
      <c r="BC5" s="185" t="s">
        <v>58</v>
      </c>
      <c r="BD5" s="192" t="s">
        <v>59</v>
      </c>
      <c r="BE5" s="184" t="s">
        <v>197</v>
      </c>
      <c r="BF5" s="183" t="s">
        <v>61</v>
      </c>
      <c r="BG5" s="182" t="s">
        <v>196</v>
      </c>
      <c r="BH5" s="181" t="s">
        <v>195</v>
      </c>
    </row>
    <row r="6" spans="1:63" s="102" customFormat="1" ht="34.5" customHeight="1" x14ac:dyDescent="0.25">
      <c r="A6" s="242"/>
      <c r="B6" s="242"/>
      <c r="C6" s="102" t="s">
        <v>194</v>
      </c>
      <c r="D6" s="102" t="s">
        <v>193</v>
      </c>
      <c r="E6" s="180" t="s">
        <v>65</v>
      </c>
      <c r="F6" s="177"/>
      <c r="G6" s="177"/>
      <c r="H6" s="174"/>
      <c r="I6" s="180"/>
      <c r="J6" s="177"/>
      <c r="K6" s="174"/>
      <c r="L6" s="180" t="s">
        <v>192</v>
      </c>
      <c r="M6" s="177" t="s">
        <v>66</v>
      </c>
      <c r="N6" s="177" t="s">
        <v>191</v>
      </c>
      <c r="O6" s="176" t="s">
        <v>67</v>
      </c>
      <c r="P6" s="175" t="s">
        <v>68</v>
      </c>
      <c r="Q6" s="177" t="s">
        <v>69</v>
      </c>
      <c r="R6" s="177" t="s">
        <v>70</v>
      </c>
      <c r="S6" s="177" t="s">
        <v>71</v>
      </c>
      <c r="T6" s="177" t="s">
        <v>72</v>
      </c>
      <c r="U6" s="174" t="s">
        <v>73</v>
      </c>
      <c r="V6" s="179" t="s">
        <v>74</v>
      </c>
      <c r="W6" s="178" t="s">
        <v>75</v>
      </c>
      <c r="X6" s="178" t="s">
        <v>57</v>
      </c>
      <c r="Y6" s="177" t="s">
        <v>76</v>
      </c>
      <c r="Z6" s="176" t="s">
        <v>53</v>
      </c>
      <c r="AA6" s="175" t="s">
        <v>66</v>
      </c>
      <c r="AB6" s="174" t="s">
        <v>66</v>
      </c>
      <c r="AC6" s="173" t="s">
        <v>77</v>
      </c>
      <c r="AD6" s="176" t="s">
        <v>53</v>
      </c>
      <c r="AF6" s="245"/>
      <c r="AG6" s="245"/>
      <c r="AH6" s="245"/>
      <c r="AI6" s="245"/>
      <c r="AJ6" s="245"/>
      <c r="AK6" s="245"/>
      <c r="AL6" s="245"/>
      <c r="AM6" s="245"/>
      <c r="AO6" s="182"/>
      <c r="AP6" s="182"/>
      <c r="AQ6" s="187"/>
      <c r="AR6" s="191"/>
      <c r="AS6" s="190" t="s">
        <v>66</v>
      </c>
      <c r="AT6" s="183" t="s">
        <v>73</v>
      </c>
      <c r="AU6" s="184"/>
      <c r="AV6" s="189" t="s">
        <v>68</v>
      </c>
      <c r="AW6" s="187" t="s">
        <v>69</v>
      </c>
      <c r="AX6" s="187" t="s">
        <v>70</v>
      </c>
      <c r="AY6" s="188" t="s">
        <v>71</v>
      </c>
      <c r="AZ6" s="187" t="s">
        <v>72</v>
      </c>
      <c r="BA6" s="181" t="s">
        <v>73</v>
      </c>
      <c r="BB6" s="186" t="s">
        <v>74</v>
      </c>
      <c r="BC6" s="185" t="s">
        <v>75</v>
      </c>
      <c r="BD6" s="185" t="s">
        <v>57</v>
      </c>
      <c r="BE6" s="184" t="s">
        <v>61</v>
      </c>
      <c r="BF6" s="183" t="s">
        <v>190</v>
      </c>
      <c r="BG6" s="182" t="s">
        <v>66</v>
      </c>
      <c r="BH6" s="181" t="s">
        <v>66</v>
      </c>
    </row>
    <row r="7" spans="1:63" s="102" customFormat="1" ht="29.25" customHeight="1" x14ac:dyDescent="0.25">
      <c r="A7" s="242"/>
      <c r="B7" s="242"/>
      <c r="C7" s="102" t="s">
        <v>189</v>
      </c>
      <c r="E7" s="180"/>
      <c r="F7" s="177"/>
      <c r="G7" s="177"/>
      <c r="H7" s="174"/>
      <c r="I7" s="180"/>
      <c r="J7" s="177"/>
      <c r="K7" s="174"/>
      <c r="L7" s="180" t="s">
        <v>188</v>
      </c>
      <c r="M7" s="177"/>
      <c r="N7" s="177"/>
      <c r="O7" s="176"/>
      <c r="P7" s="175" t="s">
        <v>72</v>
      </c>
      <c r="Q7" s="177" t="s">
        <v>72</v>
      </c>
      <c r="R7" s="177" t="s">
        <v>72</v>
      </c>
      <c r="S7" s="177" t="s">
        <v>72</v>
      </c>
      <c r="T7" s="177"/>
      <c r="U7" s="174"/>
      <c r="V7" s="179" t="s">
        <v>78</v>
      </c>
      <c r="W7" s="178" t="s">
        <v>79</v>
      </c>
      <c r="X7" s="178" t="s">
        <v>66</v>
      </c>
      <c r="Y7" s="177" t="s">
        <v>80</v>
      </c>
      <c r="Z7" s="176"/>
      <c r="AA7" s="175"/>
      <c r="AB7" s="174" t="s">
        <v>81</v>
      </c>
      <c r="AC7" s="173" t="s">
        <v>82</v>
      </c>
      <c r="AF7" s="245"/>
      <c r="AG7" s="245"/>
      <c r="AH7" s="245"/>
      <c r="AI7" s="245"/>
      <c r="AJ7" s="245"/>
      <c r="AK7" s="245"/>
      <c r="AL7" s="245"/>
      <c r="AM7" s="245"/>
      <c r="AO7" s="182"/>
      <c r="AP7" s="182"/>
      <c r="AQ7" s="187"/>
      <c r="AR7" s="191"/>
      <c r="AS7" s="190"/>
      <c r="AT7" s="183"/>
      <c r="AU7" s="184"/>
      <c r="AV7" s="189" t="s">
        <v>72</v>
      </c>
      <c r="AW7" s="187" t="s">
        <v>72</v>
      </c>
      <c r="AX7" s="187" t="s">
        <v>72</v>
      </c>
      <c r="AY7" s="188" t="s">
        <v>72</v>
      </c>
      <c r="AZ7" s="187"/>
      <c r="BA7" s="181"/>
      <c r="BB7" s="186" t="s">
        <v>78</v>
      </c>
      <c r="BC7" s="185" t="s">
        <v>79</v>
      </c>
      <c r="BD7" s="185" t="s">
        <v>66</v>
      </c>
      <c r="BE7" s="184" t="s">
        <v>66</v>
      </c>
      <c r="BF7" s="183"/>
      <c r="BG7" s="182"/>
      <c r="BH7" s="181" t="s">
        <v>187</v>
      </c>
    </row>
    <row r="8" spans="1:63" s="102" customFormat="1" x14ac:dyDescent="0.25">
      <c r="A8" s="242"/>
      <c r="B8" s="242"/>
      <c r="E8" s="180"/>
      <c r="F8" s="177"/>
      <c r="G8" s="177"/>
      <c r="H8" s="174"/>
      <c r="I8" s="180"/>
      <c r="J8" s="177"/>
      <c r="K8" s="174"/>
      <c r="L8" s="180" t="s">
        <v>186</v>
      </c>
      <c r="M8" s="177"/>
      <c r="N8" s="177"/>
      <c r="O8" s="176"/>
      <c r="P8" s="175"/>
      <c r="Q8" s="177"/>
      <c r="R8" s="177"/>
      <c r="S8" s="177"/>
      <c r="T8" s="177"/>
      <c r="U8" s="174"/>
      <c r="V8" s="179" t="s">
        <v>79</v>
      </c>
      <c r="W8" s="178"/>
      <c r="X8" s="178"/>
      <c r="Y8" s="177"/>
      <c r="Z8" s="176"/>
      <c r="AA8" s="175"/>
      <c r="AB8" s="174"/>
      <c r="AC8" s="173" t="s">
        <v>83</v>
      </c>
      <c r="AF8" s="245"/>
      <c r="AG8" s="245"/>
      <c r="AH8" s="245"/>
      <c r="AI8" s="245"/>
      <c r="AJ8" s="245"/>
      <c r="AK8" s="245"/>
      <c r="AL8" s="245"/>
      <c r="AM8" s="245"/>
      <c r="AO8" s="153"/>
      <c r="AP8" s="153"/>
      <c r="AQ8" s="155"/>
      <c r="AR8" s="160"/>
      <c r="AS8" s="159"/>
      <c r="AT8" s="158"/>
      <c r="AU8" s="157"/>
      <c r="AV8" s="156"/>
      <c r="AW8" s="155"/>
      <c r="AX8" s="155"/>
      <c r="AY8" s="154"/>
      <c r="AZ8" s="155"/>
      <c r="BA8" s="152"/>
      <c r="BB8" s="172" t="s">
        <v>79</v>
      </c>
      <c r="BC8" s="171"/>
      <c r="BD8" s="171"/>
      <c r="BE8" s="157"/>
      <c r="BF8" s="158"/>
      <c r="BG8" s="153"/>
      <c r="BH8" s="152"/>
    </row>
    <row r="9" spans="1:63" ht="17" thickBot="1" x14ac:dyDescent="0.3">
      <c r="A9" s="170"/>
      <c r="B9" s="170"/>
      <c r="E9" s="169"/>
      <c r="F9" s="168"/>
      <c r="G9" s="168"/>
      <c r="H9" s="167"/>
      <c r="I9" s="166" t="s">
        <v>84</v>
      </c>
      <c r="J9" s="165" t="s">
        <v>84</v>
      </c>
      <c r="K9" s="162" t="s">
        <v>85</v>
      </c>
      <c r="L9" s="166" t="s">
        <v>84</v>
      </c>
      <c r="M9" s="165" t="s">
        <v>84</v>
      </c>
      <c r="N9" s="165" t="s">
        <v>84</v>
      </c>
      <c r="O9" s="164" t="s">
        <v>85</v>
      </c>
      <c r="P9" s="163" t="s">
        <v>84</v>
      </c>
      <c r="Q9" s="165" t="s">
        <v>86</v>
      </c>
      <c r="R9" s="165" t="s">
        <v>86</v>
      </c>
      <c r="S9" s="165" t="s">
        <v>86</v>
      </c>
      <c r="T9" s="165" t="s">
        <v>87</v>
      </c>
      <c r="U9" s="162" t="s">
        <v>85</v>
      </c>
      <c r="V9" s="166" t="s">
        <v>84</v>
      </c>
      <c r="W9" s="165" t="s">
        <v>84</v>
      </c>
      <c r="X9" s="165" t="s">
        <v>84</v>
      </c>
      <c r="Y9" s="165" t="s">
        <v>88</v>
      </c>
      <c r="Z9" s="164" t="s">
        <v>89</v>
      </c>
      <c r="AA9" s="163" t="s">
        <v>84</v>
      </c>
      <c r="AB9" s="162" t="s">
        <v>89</v>
      </c>
      <c r="AC9" s="161"/>
      <c r="AF9" s="246"/>
      <c r="AG9" s="246"/>
      <c r="AH9" s="246"/>
      <c r="AI9" s="246"/>
      <c r="AJ9" s="246"/>
      <c r="AK9" s="246"/>
      <c r="AL9" s="246"/>
      <c r="AM9" s="246"/>
      <c r="AO9" s="153" t="s">
        <v>84</v>
      </c>
      <c r="AP9" s="153" t="s">
        <v>84</v>
      </c>
      <c r="AQ9" s="155" t="s">
        <v>84</v>
      </c>
      <c r="AR9" s="160" t="s">
        <v>89</v>
      </c>
      <c r="AS9" s="159" t="s">
        <v>84</v>
      </c>
      <c r="AT9" s="158" t="s">
        <v>85</v>
      </c>
      <c r="AU9" s="157"/>
      <c r="AV9" s="156" t="s">
        <v>84</v>
      </c>
      <c r="AW9" s="155" t="s">
        <v>86</v>
      </c>
      <c r="AX9" s="155" t="s">
        <v>86</v>
      </c>
      <c r="AY9" s="154" t="s">
        <v>86</v>
      </c>
      <c r="AZ9" s="155" t="s">
        <v>185</v>
      </c>
      <c r="BA9" s="152" t="s">
        <v>89</v>
      </c>
      <c r="BB9" s="156" t="s">
        <v>84</v>
      </c>
      <c r="BC9" s="155" t="s">
        <v>84</v>
      </c>
      <c r="BD9" s="155" t="s">
        <v>84</v>
      </c>
      <c r="BE9" s="155" t="s">
        <v>88</v>
      </c>
      <c r="BF9" s="154" t="s">
        <v>89</v>
      </c>
      <c r="BG9" s="153" t="s">
        <v>84</v>
      </c>
      <c r="BH9" s="152" t="s">
        <v>89</v>
      </c>
    </row>
    <row r="10" spans="1:63" ht="28.5" customHeight="1" x14ac:dyDescent="0.25">
      <c r="E10" s="139"/>
      <c r="F10" s="142"/>
      <c r="G10" s="142"/>
      <c r="H10" s="151"/>
      <c r="I10" s="139"/>
      <c r="J10" s="142"/>
      <c r="K10" s="140"/>
      <c r="L10" s="140"/>
      <c r="M10" s="140"/>
      <c r="N10" s="138"/>
      <c r="O10" s="145"/>
      <c r="P10" s="143"/>
      <c r="Q10" s="142"/>
      <c r="R10" s="142"/>
      <c r="S10" s="141"/>
      <c r="T10" s="142"/>
      <c r="U10" s="138"/>
      <c r="V10" s="139"/>
      <c r="W10" s="142"/>
      <c r="X10" s="142"/>
      <c r="Y10" s="141"/>
      <c r="Z10" s="146"/>
      <c r="AA10" s="143"/>
      <c r="AB10" s="138"/>
      <c r="AC10" s="150"/>
      <c r="AD10" s="147"/>
      <c r="AE10" s="147"/>
      <c r="AF10" s="149"/>
      <c r="AG10" s="148"/>
      <c r="AH10" s="149"/>
      <c r="AI10" s="148"/>
      <c r="AJ10" s="148"/>
      <c r="AK10" s="148"/>
      <c r="AL10" s="148"/>
      <c r="AM10" s="148"/>
      <c r="AN10" s="147"/>
      <c r="AO10" s="139"/>
      <c r="AP10" s="139"/>
      <c r="AQ10" s="142"/>
      <c r="AR10" s="146"/>
      <c r="AS10" s="140"/>
      <c r="AT10" s="145"/>
      <c r="AU10" s="138"/>
      <c r="AV10" s="143"/>
      <c r="AW10" s="142"/>
      <c r="AX10" s="142"/>
      <c r="AY10" s="141"/>
      <c r="AZ10" s="142"/>
      <c r="BA10" s="144"/>
      <c r="BB10" s="143"/>
      <c r="BC10" s="142"/>
      <c r="BD10" s="142"/>
      <c r="BE10" s="141"/>
      <c r="BF10" s="140"/>
      <c r="BG10" s="139"/>
      <c r="BH10" s="138"/>
    </row>
    <row r="11" spans="1:63" ht="20.149999999999999" customHeight="1" x14ac:dyDescent="0.25">
      <c r="A11" s="108"/>
      <c r="B11" s="108"/>
      <c r="C11" s="107">
        <v>765</v>
      </c>
      <c r="D11" s="107" t="s">
        <v>180</v>
      </c>
      <c r="E11" s="119">
        <v>20</v>
      </c>
      <c r="F11" s="118" t="s">
        <v>181</v>
      </c>
      <c r="G11" s="117">
        <v>201</v>
      </c>
      <c r="H11" s="116" t="s">
        <v>90</v>
      </c>
      <c r="I11" s="134">
        <v>376080</v>
      </c>
      <c r="J11" s="114">
        <f t="shared" ref="J11:J42" si="0">M11+T11+Y11+AA11</f>
        <v>367097</v>
      </c>
      <c r="K11" s="115">
        <f t="shared" ref="K11:K42" si="1">J11/I11</f>
        <v>0.9761141246543289</v>
      </c>
      <c r="L11" s="133">
        <v>358223</v>
      </c>
      <c r="M11" s="134">
        <v>352962</v>
      </c>
      <c r="N11" s="114">
        <f t="shared" ref="N11:N42" si="2">L11-M11</f>
        <v>5261</v>
      </c>
      <c r="O11" s="113">
        <f t="shared" ref="O11:O42" si="3">M11/I11</f>
        <v>0.93852903637523932</v>
      </c>
      <c r="P11" s="137">
        <v>7238</v>
      </c>
      <c r="Q11" s="134">
        <v>0</v>
      </c>
      <c r="R11" s="134">
        <v>0</v>
      </c>
      <c r="S11" s="134">
        <v>0</v>
      </c>
      <c r="T11" s="114">
        <f t="shared" ref="T11:T42" si="4">SUM(P11:S11)</f>
        <v>7238</v>
      </c>
      <c r="U11" s="112">
        <f t="shared" ref="U11:U42" si="5">T11/I11</f>
        <v>1.9245905126568815E-2</v>
      </c>
      <c r="V11" s="133">
        <v>2859</v>
      </c>
      <c r="W11" s="134">
        <v>2071</v>
      </c>
      <c r="X11" s="134">
        <v>1967</v>
      </c>
      <c r="Y11" s="114">
        <f t="shared" ref="Y11:Y42" si="6">SUM(V11:X11)</f>
        <v>6897</v>
      </c>
      <c r="Z11" s="113">
        <f t="shared" ref="Z11:Z42" si="7">Y11/I11</f>
        <v>1.8339183152520741E-2</v>
      </c>
      <c r="AA11" s="137">
        <v>0</v>
      </c>
      <c r="AB11" s="112">
        <f t="shared" ref="AB11:AB42" si="8">AA11/I11</f>
        <v>0</v>
      </c>
      <c r="AC11" s="136">
        <v>2</v>
      </c>
      <c r="AD11" s="250">
        <f>Z11+AB11</f>
        <v>1.8339183152520741E-2</v>
      </c>
      <c r="AE11" s="111"/>
      <c r="AF11" s="106" t="s">
        <v>90</v>
      </c>
      <c r="AG11" s="106" t="str">
        <f t="shared" ref="AG11:AG42" si="9">IF(AF11=H11,"○","×")</f>
        <v>○</v>
      </c>
      <c r="AH11" s="106">
        <v>201</v>
      </c>
      <c r="AI11" s="106" t="str">
        <f t="shared" ref="AI11:AI42" si="10">IF(AH11=G11,"OK","NG")</f>
        <v>OK</v>
      </c>
      <c r="AJ11" s="127">
        <v>376080</v>
      </c>
      <c r="AK11" s="106" t="str">
        <f t="shared" ref="AK11:AK42" si="11">IF(AJ11=I11,"OK","NG")</f>
        <v>OK</v>
      </c>
      <c r="AL11" s="106">
        <v>352962</v>
      </c>
      <c r="AM11" s="106" t="str">
        <f t="shared" ref="AM11:AM42" si="12">IF(AL11=M11,"OK","NG")</f>
        <v>OK</v>
      </c>
      <c r="AO11" s="105" t="str">
        <f t="shared" ref="AO11:AO42" si="13">H11</f>
        <v>長野市</v>
      </c>
      <c r="AP11" s="104">
        <f>I11-'[1]様式 (H29末)'!J775</f>
        <v>-2309</v>
      </c>
      <c r="AQ11" s="104">
        <f>J11-'[1]様式 (H29末)'!K775</f>
        <v>-1960</v>
      </c>
      <c r="AR11" s="103">
        <f>K11-'[1]様式 (H29末)'!L775</f>
        <v>7.7657520125284929E-4</v>
      </c>
      <c r="AS11" s="104">
        <f>M11-'[1]様式 (H29末)'!M775</f>
        <v>-1701</v>
      </c>
      <c r="AT11" s="103">
        <f>O11-'[1]様式 (H29末)'!N775</f>
        <v>1.2317047931901248E-3</v>
      </c>
      <c r="AU11" s="110">
        <f t="shared" ref="AU11:AU42" si="14">AS11-AP11</f>
        <v>608</v>
      </c>
      <c r="AV11" s="104">
        <f>P11-'[1]様式 (H29末)'!O775</f>
        <v>-174</v>
      </c>
      <c r="AW11" s="104">
        <f>Q11-'[1]様式 (H29末)'!P775</f>
        <v>0</v>
      </c>
      <c r="AX11" s="104">
        <f>R11-'[1]様式 (H29末)'!Q775</f>
        <v>0</v>
      </c>
      <c r="AY11" s="104">
        <f>S11-'[1]様式 (H29末)'!R775</f>
        <v>0</v>
      </c>
      <c r="AZ11" s="104">
        <f>T11-'[1]様式 (H29末)'!S775</f>
        <v>-174</v>
      </c>
      <c r="BA11" s="103">
        <f>U11-'[1]様式 (H29末)'!T775</f>
        <v>-3.4240214451993281E-4</v>
      </c>
      <c r="BB11" s="104">
        <f>V11-'[1]様式 (H29末)'!U775</f>
        <v>140</v>
      </c>
      <c r="BC11" s="104">
        <f>W11-'[1]様式 (H29末)'!V775</f>
        <v>-45</v>
      </c>
      <c r="BD11" s="104">
        <f>X11-'[1]様式 (H29末)'!W775</f>
        <v>-180</v>
      </c>
      <c r="BE11" s="104">
        <f>Y11-'[1]様式 (H29末)'!X775</f>
        <v>-85</v>
      </c>
      <c r="BF11" s="103">
        <f>Z11-'[1]様式 (H29末)'!Y775</f>
        <v>-1.1272744741741905E-4</v>
      </c>
      <c r="BG11" s="104">
        <f>AA11-'[1]様式 (H29末)'!Z775</f>
        <v>0</v>
      </c>
      <c r="BH11" s="103">
        <f>AB11-'[1]様式 (H29末)'!AA775</f>
        <v>0</v>
      </c>
      <c r="BK11" s="109"/>
    </row>
    <row r="12" spans="1:63" ht="20.149999999999999" customHeight="1" x14ac:dyDescent="0.25">
      <c r="A12" s="108"/>
      <c r="B12" s="108"/>
      <c r="C12" s="107">
        <v>766</v>
      </c>
      <c r="D12" s="107" t="s">
        <v>180</v>
      </c>
      <c r="E12" s="119">
        <v>20</v>
      </c>
      <c r="F12" s="118" t="s">
        <v>181</v>
      </c>
      <c r="G12" s="117">
        <v>202</v>
      </c>
      <c r="H12" s="116" t="s">
        <v>91</v>
      </c>
      <c r="I12" s="134">
        <v>238647</v>
      </c>
      <c r="J12" s="114">
        <f t="shared" si="0"/>
        <v>238096</v>
      </c>
      <c r="K12" s="115">
        <f t="shared" si="1"/>
        <v>0.99769115052776691</v>
      </c>
      <c r="L12" s="133">
        <v>231118</v>
      </c>
      <c r="M12" s="134">
        <v>231118</v>
      </c>
      <c r="N12" s="114">
        <f t="shared" si="2"/>
        <v>0</v>
      </c>
      <c r="O12" s="113">
        <f t="shared" si="3"/>
        <v>0.96845131093204606</v>
      </c>
      <c r="P12" s="137">
        <v>699</v>
      </c>
      <c r="Q12" s="134">
        <v>0</v>
      </c>
      <c r="R12" s="134">
        <v>0</v>
      </c>
      <c r="S12" s="134">
        <v>0</v>
      </c>
      <c r="T12" s="114">
        <f t="shared" si="4"/>
        <v>699</v>
      </c>
      <c r="U12" s="112">
        <f t="shared" si="5"/>
        <v>2.9290123068800361E-3</v>
      </c>
      <c r="V12" s="133">
        <v>2970</v>
      </c>
      <c r="W12" s="134">
        <v>2916</v>
      </c>
      <c r="X12" s="134">
        <v>393</v>
      </c>
      <c r="Y12" s="114">
        <f t="shared" si="6"/>
        <v>6279</v>
      </c>
      <c r="Z12" s="113">
        <f t="shared" si="7"/>
        <v>2.6310827288840839E-2</v>
      </c>
      <c r="AA12" s="137">
        <v>0</v>
      </c>
      <c r="AB12" s="112">
        <f t="shared" si="8"/>
        <v>0</v>
      </c>
      <c r="AC12" s="136">
        <v>2</v>
      </c>
      <c r="AD12" s="250">
        <f t="shared" ref="AD12:AD75" si="15">Z12+AB12</f>
        <v>2.6310827288840839E-2</v>
      </c>
      <c r="AE12" s="111"/>
      <c r="AF12" s="106" t="s">
        <v>91</v>
      </c>
      <c r="AG12" s="106" t="str">
        <f t="shared" si="9"/>
        <v>○</v>
      </c>
      <c r="AH12" s="106">
        <v>202</v>
      </c>
      <c r="AI12" s="106" t="str">
        <f t="shared" si="10"/>
        <v>OK</v>
      </c>
      <c r="AJ12" s="126">
        <v>238647</v>
      </c>
      <c r="AK12" s="106" t="str">
        <f t="shared" si="11"/>
        <v>OK</v>
      </c>
      <c r="AL12" s="106">
        <v>231118</v>
      </c>
      <c r="AM12" s="106" t="str">
        <f t="shared" si="12"/>
        <v>OK</v>
      </c>
      <c r="AO12" s="105" t="str">
        <f t="shared" si="13"/>
        <v>松本市</v>
      </c>
      <c r="AP12" s="104">
        <f>I12-'[1]様式 (H29末)'!J776</f>
        <v>-872</v>
      </c>
      <c r="AQ12" s="104">
        <f>J12-'[1]様式 (H29末)'!K776</f>
        <v>-878</v>
      </c>
      <c r="AR12" s="103">
        <f>K12-'[1]様式 (H29末)'!L776</f>
        <v>-3.3455870890430894E-5</v>
      </c>
      <c r="AS12" s="104">
        <f>M12-'[1]様式 (H29末)'!M776</f>
        <v>-365</v>
      </c>
      <c r="AT12" s="103">
        <f>O12-'[1]様式 (H29末)'!N776</f>
        <v>2.0018852079907168E-3</v>
      </c>
      <c r="AU12" s="110">
        <f t="shared" si="14"/>
        <v>507</v>
      </c>
      <c r="AV12" s="104">
        <f>P12-'[1]様式 (H29末)'!O776</f>
        <v>-467</v>
      </c>
      <c r="AW12" s="104">
        <f>Q12-'[1]様式 (H29末)'!P776</f>
        <v>0</v>
      </c>
      <c r="AX12" s="104">
        <f>R12-'[1]様式 (H29末)'!Q776</f>
        <v>0</v>
      </c>
      <c r="AY12" s="104">
        <f>S12-'[1]様式 (H29末)'!R776</f>
        <v>0</v>
      </c>
      <c r="AZ12" s="104">
        <f>T12-'[1]様式 (H29末)'!S776</f>
        <v>-467</v>
      </c>
      <c r="BA12" s="103">
        <f>U12-'[1]様式 (H29末)'!T776</f>
        <v>-1.9390774897540515E-3</v>
      </c>
      <c r="BB12" s="104">
        <f>V12-'[1]様式 (H29末)'!U776</f>
        <v>-71</v>
      </c>
      <c r="BC12" s="104">
        <f>W12-'[1]様式 (H29末)'!V776</f>
        <v>21</v>
      </c>
      <c r="BD12" s="104">
        <f>X12-'[1]様式 (H29末)'!W776</f>
        <v>4</v>
      </c>
      <c r="BE12" s="104">
        <f>Y12-'[1]様式 (H29末)'!X776</f>
        <v>-46</v>
      </c>
      <c r="BF12" s="103">
        <f>Z12-'[1]様式 (H29末)'!Y776</f>
        <v>-9.6263589127090071E-5</v>
      </c>
      <c r="BG12" s="104">
        <f>AA12-'[1]様式 (H29末)'!Z776</f>
        <v>0</v>
      </c>
      <c r="BH12" s="103">
        <f>AB12-'[1]様式 (H29末)'!AA776</f>
        <v>0</v>
      </c>
      <c r="BK12" s="109"/>
    </row>
    <row r="13" spans="1:63" ht="20.149999999999999" customHeight="1" x14ac:dyDescent="0.25">
      <c r="A13" s="108"/>
      <c r="B13" s="108"/>
      <c r="C13" s="107">
        <v>767</v>
      </c>
      <c r="D13" s="107" t="s">
        <v>180</v>
      </c>
      <c r="E13" s="119">
        <v>20</v>
      </c>
      <c r="F13" s="118" t="s">
        <v>181</v>
      </c>
      <c r="G13" s="117">
        <v>203</v>
      </c>
      <c r="H13" s="116" t="s">
        <v>92</v>
      </c>
      <c r="I13" s="134">
        <v>157476</v>
      </c>
      <c r="J13" s="114">
        <f t="shared" si="0"/>
        <v>156397</v>
      </c>
      <c r="K13" s="115">
        <f t="shared" si="1"/>
        <v>0.99314816225964586</v>
      </c>
      <c r="L13" s="133">
        <v>127149</v>
      </c>
      <c r="M13" s="134">
        <v>126655</v>
      </c>
      <c r="N13" s="114">
        <f t="shared" si="2"/>
        <v>494</v>
      </c>
      <c r="O13" s="113">
        <f t="shared" si="3"/>
        <v>0.80428128730727222</v>
      </c>
      <c r="P13" s="137">
        <v>25709</v>
      </c>
      <c r="Q13" s="134">
        <v>0</v>
      </c>
      <c r="R13" s="134">
        <v>0</v>
      </c>
      <c r="S13" s="134">
        <v>0</v>
      </c>
      <c r="T13" s="114">
        <f t="shared" si="4"/>
        <v>25709</v>
      </c>
      <c r="U13" s="112">
        <f t="shared" si="5"/>
        <v>0.16325662323147655</v>
      </c>
      <c r="V13" s="133">
        <v>347</v>
      </c>
      <c r="W13" s="134">
        <v>3006</v>
      </c>
      <c r="X13" s="134">
        <v>680</v>
      </c>
      <c r="Y13" s="114">
        <f t="shared" si="6"/>
        <v>4033</v>
      </c>
      <c r="Z13" s="113">
        <f t="shared" si="7"/>
        <v>2.5610251720897152E-2</v>
      </c>
      <c r="AA13" s="137">
        <v>0</v>
      </c>
      <c r="AB13" s="112">
        <f t="shared" si="8"/>
        <v>0</v>
      </c>
      <c r="AC13" s="136">
        <v>2</v>
      </c>
      <c r="AD13" s="250">
        <f t="shared" si="15"/>
        <v>2.5610251720897152E-2</v>
      </c>
      <c r="AE13" s="111"/>
      <c r="AF13" s="106" t="s">
        <v>92</v>
      </c>
      <c r="AG13" s="106" t="str">
        <f t="shared" si="9"/>
        <v>○</v>
      </c>
      <c r="AH13" s="106">
        <v>203</v>
      </c>
      <c r="AI13" s="106" t="str">
        <f t="shared" si="10"/>
        <v>OK</v>
      </c>
      <c r="AJ13" s="126">
        <v>157476</v>
      </c>
      <c r="AK13" s="106" t="str">
        <f t="shared" si="11"/>
        <v>OK</v>
      </c>
      <c r="AL13" s="106">
        <v>126655</v>
      </c>
      <c r="AM13" s="106" t="str">
        <f t="shared" si="12"/>
        <v>OK</v>
      </c>
      <c r="AO13" s="105" t="str">
        <f t="shared" si="13"/>
        <v>上田市</v>
      </c>
      <c r="AP13" s="104">
        <f>I13-'[1]様式 (H29末)'!J777</f>
        <v>-695</v>
      </c>
      <c r="AQ13" s="104">
        <f>J13-'[1]様式 (H29末)'!K777</f>
        <v>-957</v>
      </c>
      <c r="AR13" s="103">
        <f>K13-'[1]様式 (H29末)'!L777</f>
        <v>-1.6865419528836467E-3</v>
      </c>
      <c r="AS13" s="104">
        <f>M13-'[1]様式 (H29末)'!M777</f>
        <v>-894</v>
      </c>
      <c r="AT13" s="103">
        <f>O13-'[1]様式 (H29末)'!N777</f>
        <v>-2.118115870301418E-3</v>
      </c>
      <c r="AU13" s="110">
        <f t="shared" si="14"/>
        <v>-199</v>
      </c>
      <c r="AV13" s="104">
        <f>P13-'[1]様式 (H29末)'!O777</f>
        <v>-297</v>
      </c>
      <c r="AW13" s="104">
        <f>Q13-'[1]様式 (H29末)'!P777</f>
        <v>0</v>
      </c>
      <c r="AX13" s="104">
        <f>R13-'[1]様式 (H29末)'!Q777</f>
        <v>0</v>
      </c>
      <c r="AY13" s="104">
        <f>S13-'[1]様式 (H29末)'!R777</f>
        <v>0</v>
      </c>
      <c r="AZ13" s="104">
        <f>T13-'[1]様式 (H29末)'!S777</f>
        <v>-297</v>
      </c>
      <c r="BA13" s="103">
        <f>U13-'[1]様式 (H29末)'!T777</f>
        <v>-1.1603685053146462E-3</v>
      </c>
      <c r="BB13" s="104">
        <f>V13-'[1]様式 (H29末)'!U777</f>
        <v>-21</v>
      </c>
      <c r="BC13" s="104">
        <f>W13-'[1]様式 (H29末)'!V777</f>
        <v>257</v>
      </c>
      <c r="BD13" s="104">
        <f>X13-'[1]様式 (H29末)'!W777</f>
        <v>-2</v>
      </c>
      <c r="BE13" s="104">
        <f>Y13-'[1]様式 (H29末)'!X777</f>
        <v>234</v>
      </c>
      <c r="BF13" s="103">
        <f>Z13-'[1]様式 (H29末)'!Y777</f>
        <v>1.5919424227325077E-3</v>
      </c>
      <c r="BG13" s="104">
        <f>AA13-'[1]様式 (H29末)'!Z777</f>
        <v>0</v>
      </c>
      <c r="BH13" s="103">
        <f>AB13-'[1]様式 (H29末)'!AA777</f>
        <v>0</v>
      </c>
      <c r="BK13" s="109"/>
    </row>
    <row r="14" spans="1:63" ht="20.149999999999999" customHeight="1" x14ac:dyDescent="0.25">
      <c r="A14" s="108"/>
      <c r="B14" s="108"/>
      <c r="C14" s="107">
        <v>768</v>
      </c>
      <c r="D14" s="107" t="s">
        <v>180</v>
      </c>
      <c r="E14" s="119">
        <v>20</v>
      </c>
      <c r="F14" s="118" t="s">
        <v>181</v>
      </c>
      <c r="G14" s="117">
        <v>204</v>
      </c>
      <c r="H14" s="116" t="s">
        <v>93</v>
      </c>
      <c r="I14" s="134">
        <v>49670</v>
      </c>
      <c r="J14" s="114">
        <f t="shared" si="0"/>
        <v>49564</v>
      </c>
      <c r="K14" s="115">
        <f t="shared" si="1"/>
        <v>0.99786591503925914</v>
      </c>
      <c r="L14" s="133">
        <v>49625</v>
      </c>
      <c r="M14" s="134">
        <v>49415</v>
      </c>
      <c r="N14" s="114">
        <f t="shared" si="2"/>
        <v>210</v>
      </c>
      <c r="O14" s="113">
        <f t="shared" si="3"/>
        <v>0.99486611636802902</v>
      </c>
      <c r="P14" s="137">
        <v>0</v>
      </c>
      <c r="Q14" s="134">
        <v>0</v>
      </c>
      <c r="R14" s="134">
        <v>0</v>
      </c>
      <c r="S14" s="134">
        <v>0</v>
      </c>
      <c r="T14" s="114">
        <f t="shared" si="4"/>
        <v>0</v>
      </c>
      <c r="U14" s="112">
        <f t="shared" si="5"/>
        <v>0</v>
      </c>
      <c r="V14" s="133">
        <v>0</v>
      </c>
      <c r="W14" s="134">
        <v>0</v>
      </c>
      <c r="X14" s="134">
        <v>149</v>
      </c>
      <c r="Y14" s="114">
        <f t="shared" si="6"/>
        <v>149</v>
      </c>
      <c r="Z14" s="113">
        <f t="shared" si="7"/>
        <v>2.9997986712301189E-3</v>
      </c>
      <c r="AA14" s="137">
        <v>0</v>
      </c>
      <c r="AB14" s="112">
        <f t="shared" si="8"/>
        <v>0</v>
      </c>
      <c r="AC14" s="136">
        <v>2</v>
      </c>
      <c r="AD14" s="250">
        <f t="shared" si="15"/>
        <v>2.9997986712301189E-3</v>
      </c>
      <c r="AE14" s="111"/>
      <c r="AF14" s="106" t="s">
        <v>93</v>
      </c>
      <c r="AG14" s="106" t="str">
        <f t="shared" si="9"/>
        <v>○</v>
      </c>
      <c r="AH14" s="106">
        <v>204</v>
      </c>
      <c r="AI14" s="106" t="str">
        <f t="shared" si="10"/>
        <v>OK</v>
      </c>
      <c r="AJ14" s="126">
        <v>49670</v>
      </c>
      <c r="AK14" s="106" t="str">
        <f t="shared" si="11"/>
        <v>OK</v>
      </c>
      <c r="AL14" s="106">
        <v>49415</v>
      </c>
      <c r="AM14" s="106" t="str">
        <f t="shared" si="12"/>
        <v>OK</v>
      </c>
      <c r="AO14" s="105" t="str">
        <f t="shared" si="13"/>
        <v>岡谷市</v>
      </c>
      <c r="AP14" s="104">
        <f>I14-'[1]様式 (H29末)'!J778</f>
        <v>-369</v>
      </c>
      <c r="AQ14" s="104">
        <f>J14-'[1]様式 (H29末)'!K778</f>
        <v>-371</v>
      </c>
      <c r="AR14" s="103">
        <f>K14-'[1]様式 (H29末)'!L778</f>
        <v>-5.570609625515921E-5</v>
      </c>
      <c r="AS14" s="104">
        <f>M14-'[1]様式 (H29末)'!M778</f>
        <v>-363</v>
      </c>
      <c r="AT14" s="103">
        <f>O14-'[1]様式 (H29末)'!N778</f>
        <v>8.2047941401763858E-5</v>
      </c>
      <c r="AU14" s="110">
        <f t="shared" si="14"/>
        <v>6</v>
      </c>
      <c r="AV14" s="104">
        <f>P14-'[1]様式 (H29末)'!O778</f>
        <v>0</v>
      </c>
      <c r="AW14" s="104">
        <f>Q14-'[1]様式 (H29末)'!P778</f>
        <v>0</v>
      </c>
      <c r="AX14" s="104">
        <f>R14-'[1]様式 (H29末)'!Q778</f>
        <v>0</v>
      </c>
      <c r="AY14" s="104">
        <f>S14-'[1]様式 (H29末)'!R778</f>
        <v>0</v>
      </c>
      <c r="AZ14" s="104">
        <f>T14-'[1]様式 (H29末)'!S778</f>
        <v>0</v>
      </c>
      <c r="BA14" s="103">
        <f>U14-'[1]様式 (H29末)'!T778</f>
        <v>0</v>
      </c>
      <c r="BB14" s="104">
        <f>V14-'[1]様式 (H29末)'!U778</f>
        <v>0</v>
      </c>
      <c r="BC14" s="104">
        <f>W14-'[1]様式 (H29末)'!V778</f>
        <v>0</v>
      </c>
      <c r="BD14" s="104">
        <f>X14-'[1]様式 (H29末)'!W778</f>
        <v>-8</v>
      </c>
      <c r="BE14" s="104">
        <f>Y14-'[1]様式 (H29末)'!X778</f>
        <v>-8</v>
      </c>
      <c r="BF14" s="103">
        <f>Z14-'[1]様式 (H29末)'!Y778</f>
        <v>-1.3775403765694909E-4</v>
      </c>
      <c r="BG14" s="104">
        <f>AA14-'[1]様式 (H29末)'!Z778</f>
        <v>0</v>
      </c>
      <c r="BH14" s="103">
        <f>AB14-'[1]様式 (H29末)'!AA778</f>
        <v>0</v>
      </c>
      <c r="BK14" s="109"/>
    </row>
    <row r="15" spans="1:63" ht="20.149999999999999" customHeight="1" x14ac:dyDescent="0.25">
      <c r="A15" s="108"/>
      <c r="B15" s="108"/>
      <c r="C15" s="107">
        <v>769</v>
      </c>
      <c r="D15" s="107" t="s">
        <v>180</v>
      </c>
      <c r="E15" s="119">
        <v>20</v>
      </c>
      <c r="F15" s="118" t="s">
        <v>181</v>
      </c>
      <c r="G15" s="117">
        <v>205</v>
      </c>
      <c r="H15" s="116" t="s">
        <v>94</v>
      </c>
      <c r="I15" s="134">
        <v>101111</v>
      </c>
      <c r="J15" s="114">
        <f t="shared" si="0"/>
        <v>98072</v>
      </c>
      <c r="K15" s="115">
        <f t="shared" si="1"/>
        <v>0.96994392301529997</v>
      </c>
      <c r="L15" s="133">
        <v>84255</v>
      </c>
      <c r="M15" s="134">
        <v>84018</v>
      </c>
      <c r="N15" s="114">
        <f t="shared" si="2"/>
        <v>237</v>
      </c>
      <c r="O15" s="113">
        <f t="shared" si="3"/>
        <v>0.8309481658771054</v>
      </c>
      <c r="P15" s="137">
        <v>5942</v>
      </c>
      <c r="Q15" s="134">
        <v>0</v>
      </c>
      <c r="R15" s="134">
        <v>0</v>
      </c>
      <c r="S15" s="134">
        <v>0</v>
      </c>
      <c r="T15" s="114">
        <f t="shared" si="4"/>
        <v>5942</v>
      </c>
      <c r="U15" s="112">
        <f t="shared" si="5"/>
        <v>5.8767097546261041E-2</v>
      </c>
      <c r="V15" s="133">
        <v>89</v>
      </c>
      <c r="W15" s="134">
        <v>7799</v>
      </c>
      <c r="X15" s="134">
        <v>224</v>
      </c>
      <c r="Y15" s="114">
        <f t="shared" si="6"/>
        <v>8112</v>
      </c>
      <c r="Z15" s="113">
        <f t="shared" si="7"/>
        <v>8.0228659591933621E-2</v>
      </c>
      <c r="AA15" s="137">
        <v>0</v>
      </c>
      <c r="AB15" s="112">
        <f t="shared" si="8"/>
        <v>0</v>
      </c>
      <c r="AC15" s="136">
        <v>2</v>
      </c>
      <c r="AD15" s="250">
        <f t="shared" si="15"/>
        <v>8.0228659591933621E-2</v>
      </c>
      <c r="AE15" s="111"/>
      <c r="AF15" s="106" t="s">
        <v>94</v>
      </c>
      <c r="AG15" s="106" t="str">
        <f t="shared" si="9"/>
        <v>○</v>
      </c>
      <c r="AH15" s="106">
        <v>205</v>
      </c>
      <c r="AI15" s="106" t="str">
        <f t="shared" si="10"/>
        <v>OK</v>
      </c>
      <c r="AJ15" s="126">
        <v>101111</v>
      </c>
      <c r="AK15" s="106" t="str">
        <f t="shared" si="11"/>
        <v>OK</v>
      </c>
      <c r="AL15" s="106">
        <v>84018</v>
      </c>
      <c r="AM15" s="106" t="str">
        <f t="shared" si="12"/>
        <v>OK</v>
      </c>
      <c r="AO15" s="105" t="str">
        <f t="shared" si="13"/>
        <v>飯田市</v>
      </c>
      <c r="AP15" s="104">
        <f>I15-'[1]様式 (H29末)'!J779</f>
        <v>-901</v>
      </c>
      <c r="AQ15" s="104">
        <f>J15-'[1]様式 (H29末)'!K779</f>
        <v>-855</v>
      </c>
      <c r="AR15" s="103">
        <f>K15-'[1]様式 (H29末)'!L779</f>
        <v>1.8546322625556666E-4</v>
      </c>
      <c r="AS15" s="104">
        <f>M15-'[1]様式 (H29末)'!M779</f>
        <v>-657</v>
      </c>
      <c r="AT15" s="103">
        <f>O15-'[1]様式 (H29末)'!N779</f>
        <v>8.9875992486454503E-4</v>
      </c>
      <c r="AU15" s="110">
        <f t="shared" si="14"/>
        <v>244</v>
      </c>
      <c r="AV15" s="104">
        <f>P15-'[1]様式 (H29末)'!O779</f>
        <v>-43</v>
      </c>
      <c r="AW15" s="104">
        <f>Q15-'[1]様式 (H29末)'!P779</f>
        <v>0</v>
      </c>
      <c r="AX15" s="104">
        <f>R15-'[1]様式 (H29末)'!Q779</f>
        <v>0</v>
      </c>
      <c r="AY15" s="104">
        <f>S15-'[1]様式 (H29末)'!R779</f>
        <v>0</v>
      </c>
      <c r="AZ15" s="104">
        <f>T15-'[1]様式 (H29末)'!S779</f>
        <v>-43</v>
      </c>
      <c r="BA15" s="103">
        <f>U15-'[1]様式 (H29末)'!T779</f>
        <v>9.752926017705249E-5</v>
      </c>
      <c r="BB15" s="104">
        <f>V15-'[1]様式 (H29末)'!U779</f>
        <v>6</v>
      </c>
      <c r="BC15" s="104">
        <f>W15-'[1]様式 (H29末)'!V779</f>
        <v>-138</v>
      </c>
      <c r="BD15" s="104">
        <f>X15-'[1]様式 (H29末)'!W779</f>
        <v>-23</v>
      </c>
      <c r="BE15" s="104">
        <f>Y15-'[1]様式 (H29末)'!X779</f>
        <v>-155</v>
      </c>
      <c r="BF15" s="103">
        <f>Z15-'[1]様式 (H29末)'!Y779</f>
        <v>-8.1082595878589903E-4</v>
      </c>
      <c r="BG15" s="104">
        <f>AA15-'[1]様式 (H29末)'!Z779</f>
        <v>0</v>
      </c>
      <c r="BH15" s="103">
        <f>AB15-'[1]様式 (H29末)'!AA779</f>
        <v>0</v>
      </c>
      <c r="BK15" s="109"/>
    </row>
    <row r="16" spans="1:63" ht="20.149999999999999" customHeight="1" x14ac:dyDescent="0.25">
      <c r="A16" s="108"/>
      <c r="B16" s="108"/>
      <c r="C16" s="107">
        <v>770</v>
      </c>
      <c r="D16" s="107" t="s">
        <v>180</v>
      </c>
      <c r="E16" s="119">
        <v>20</v>
      </c>
      <c r="F16" s="118" t="s">
        <v>181</v>
      </c>
      <c r="G16" s="117">
        <v>206</v>
      </c>
      <c r="H16" s="116" t="s">
        <v>95</v>
      </c>
      <c r="I16" s="134">
        <v>49569</v>
      </c>
      <c r="J16" s="114">
        <f t="shared" si="0"/>
        <v>49400</v>
      </c>
      <c r="K16" s="115">
        <f t="shared" si="1"/>
        <v>0.99659061106740099</v>
      </c>
      <c r="L16" s="133">
        <v>49413</v>
      </c>
      <c r="M16" s="134">
        <v>49130</v>
      </c>
      <c r="N16" s="114">
        <f t="shared" si="2"/>
        <v>283</v>
      </c>
      <c r="O16" s="113">
        <f t="shared" si="3"/>
        <v>0.99114365833484641</v>
      </c>
      <c r="P16" s="137">
        <v>0</v>
      </c>
      <c r="Q16" s="134">
        <v>0</v>
      </c>
      <c r="R16" s="134">
        <v>0</v>
      </c>
      <c r="S16" s="134">
        <v>0</v>
      </c>
      <c r="T16" s="114">
        <f t="shared" si="4"/>
        <v>0</v>
      </c>
      <c r="U16" s="112">
        <f t="shared" si="5"/>
        <v>0</v>
      </c>
      <c r="V16" s="133">
        <v>0</v>
      </c>
      <c r="W16" s="134">
        <v>121</v>
      </c>
      <c r="X16" s="134">
        <v>149</v>
      </c>
      <c r="Y16" s="114">
        <f t="shared" si="6"/>
        <v>270</v>
      </c>
      <c r="Z16" s="113">
        <f t="shared" si="7"/>
        <v>5.4469527325546208E-3</v>
      </c>
      <c r="AA16" s="137">
        <v>0</v>
      </c>
      <c r="AB16" s="112">
        <f t="shared" si="8"/>
        <v>0</v>
      </c>
      <c r="AC16" s="136">
        <v>2</v>
      </c>
      <c r="AD16" s="250">
        <f t="shared" si="15"/>
        <v>5.4469527325546208E-3</v>
      </c>
      <c r="AE16" s="111"/>
      <c r="AF16" s="106" t="s">
        <v>95</v>
      </c>
      <c r="AG16" s="106" t="str">
        <f t="shared" si="9"/>
        <v>○</v>
      </c>
      <c r="AH16" s="106">
        <v>206</v>
      </c>
      <c r="AI16" s="106" t="str">
        <f t="shared" si="10"/>
        <v>OK</v>
      </c>
      <c r="AJ16" s="126">
        <v>49569</v>
      </c>
      <c r="AK16" s="106" t="str">
        <f t="shared" si="11"/>
        <v>OK</v>
      </c>
      <c r="AL16" s="106">
        <v>49130</v>
      </c>
      <c r="AM16" s="106" t="str">
        <f t="shared" si="12"/>
        <v>OK</v>
      </c>
      <c r="AO16" s="105" t="str">
        <f t="shared" si="13"/>
        <v>諏訪市</v>
      </c>
      <c r="AP16" s="104">
        <f>I16-'[1]様式 (H29末)'!J780</f>
        <v>-248</v>
      </c>
      <c r="AQ16" s="104">
        <f>J16-'[1]様式 (H29末)'!K780</f>
        <v>-171</v>
      </c>
      <c r="AR16" s="103">
        <f>K16-'[1]様式 (H29末)'!L780</f>
        <v>1.5286844158562962E-3</v>
      </c>
      <c r="AS16" s="104">
        <f>M16-'[1]様式 (H29末)'!M780</f>
        <v>-251</v>
      </c>
      <c r="AT16" s="103">
        <f>O16-'[1]様式 (H29末)'!N780</f>
        <v>-1.0430922642790108E-4</v>
      </c>
      <c r="AU16" s="110">
        <f t="shared" si="14"/>
        <v>-3</v>
      </c>
      <c r="AV16" s="104">
        <f>P16-'[1]様式 (H29末)'!O780</f>
        <v>0</v>
      </c>
      <c r="AW16" s="104">
        <f>Q16-'[1]様式 (H29末)'!P780</f>
        <v>0</v>
      </c>
      <c r="AX16" s="104">
        <f>R16-'[1]様式 (H29末)'!Q780</f>
        <v>0</v>
      </c>
      <c r="AY16" s="104">
        <f>S16-'[1]様式 (H29末)'!R780</f>
        <v>0</v>
      </c>
      <c r="AZ16" s="104">
        <f>T16-'[1]様式 (H29末)'!S780</f>
        <v>0</v>
      </c>
      <c r="BA16" s="103">
        <f>U16-'[1]様式 (H29末)'!T780</f>
        <v>0</v>
      </c>
      <c r="BB16" s="104">
        <f>V16-'[1]様式 (H29末)'!U780</f>
        <v>0</v>
      </c>
      <c r="BC16" s="104">
        <f>W16-'[1]様式 (H29末)'!V780</f>
        <v>-11</v>
      </c>
      <c r="BD16" s="104">
        <f>X16-'[1]様式 (H29末)'!W780</f>
        <v>91</v>
      </c>
      <c r="BE16" s="104">
        <f>Y16-'[1]様式 (H29末)'!X780</f>
        <v>80</v>
      </c>
      <c r="BF16" s="103">
        <f>Z16-'[1]様式 (H29末)'!Y780</f>
        <v>1.6329936422842311E-3</v>
      </c>
      <c r="BG16" s="104">
        <f>AA16-'[1]様式 (H29末)'!Z780</f>
        <v>0</v>
      </c>
      <c r="BH16" s="103">
        <f>AB16-'[1]様式 (H29末)'!AA780</f>
        <v>0</v>
      </c>
      <c r="BK16" s="109"/>
    </row>
    <row r="17" spans="1:63" ht="20.149999999999999" customHeight="1" x14ac:dyDescent="0.25">
      <c r="A17" s="108"/>
      <c r="B17" s="108"/>
      <c r="C17" s="107">
        <v>771</v>
      </c>
      <c r="D17" s="107" t="s">
        <v>180</v>
      </c>
      <c r="E17" s="119">
        <v>20</v>
      </c>
      <c r="F17" s="118" t="s">
        <v>181</v>
      </c>
      <c r="G17" s="117">
        <v>207</v>
      </c>
      <c r="H17" s="116" t="s">
        <v>96</v>
      </c>
      <c r="I17" s="134">
        <v>50731</v>
      </c>
      <c r="J17" s="114">
        <f t="shared" si="0"/>
        <v>50714</v>
      </c>
      <c r="K17" s="115">
        <f t="shared" si="1"/>
        <v>0.99966489917407497</v>
      </c>
      <c r="L17" s="133">
        <v>49632</v>
      </c>
      <c r="M17" s="134">
        <v>49632</v>
      </c>
      <c r="N17" s="114">
        <f t="shared" si="2"/>
        <v>0</v>
      </c>
      <c r="O17" s="113">
        <f t="shared" si="3"/>
        <v>0.97833671719461468</v>
      </c>
      <c r="P17" s="137">
        <v>983</v>
      </c>
      <c r="Q17" s="134">
        <v>0</v>
      </c>
      <c r="R17" s="134">
        <v>0</v>
      </c>
      <c r="S17" s="134">
        <v>0</v>
      </c>
      <c r="T17" s="114">
        <f t="shared" si="4"/>
        <v>983</v>
      </c>
      <c r="U17" s="112">
        <f t="shared" si="5"/>
        <v>1.9376712463779543E-2</v>
      </c>
      <c r="V17" s="133">
        <v>0</v>
      </c>
      <c r="W17" s="134">
        <v>99</v>
      </c>
      <c r="X17" s="134">
        <v>0</v>
      </c>
      <c r="Y17" s="114">
        <f t="shared" si="6"/>
        <v>99</v>
      </c>
      <c r="Z17" s="113">
        <f t="shared" si="7"/>
        <v>1.9514695156807474E-3</v>
      </c>
      <c r="AA17" s="137">
        <v>0</v>
      </c>
      <c r="AB17" s="112">
        <f t="shared" si="8"/>
        <v>0</v>
      </c>
      <c r="AC17" s="136">
        <v>2</v>
      </c>
      <c r="AD17" s="250">
        <f t="shared" si="15"/>
        <v>1.9514695156807474E-3</v>
      </c>
      <c r="AE17" s="111"/>
      <c r="AF17" s="106" t="s">
        <v>96</v>
      </c>
      <c r="AG17" s="106" t="str">
        <f t="shared" si="9"/>
        <v>○</v>
      </c>
      <c r="AH17" s="106">
        <v>207</v>
      </c>
      <c r="AI17" s="106" t="str">
        <f t="shared" si="10"/>
        <v>OK</v>
      </c>
      <c r="AJ17" s="126">
        <v>50731</v>
      </c>
      <c r="AK17" s="106" t="str">
        <f t="shared" si="11"/>
        <v>OK</v>
      </c>
      <c r="AL17" s="106">
        <v>49632</v>
      </c>
      <c r="AM17" s="106" t="str">
        <f t="shared" si="12"/>
        <v>OK</v>
      </c>
      <c r="AO17" s="105" t="str">
        <f t="shared" si="13"/>
        <v>須坂市</v>
      </c>
      <c r="AP17" s="104">
        <f>I17-'[1]様式 (H29末)'!J781</f>
        <v>-232</v>
      </c>
      <c r="AQ17" s="104">
        <f>J17-'[1]様式 (H29末)'!K781</f>
        <v>-166</v>
      </c>
      <c r="AR17" s="103">
        <f>K17-'[1]様式 (H29末)'!L781</f>
        <v>1.2935317114060041E-3</v>
      </c>
      <c r="AS17" s="104">
        <f>M17-'[1]様式 (H29末)'!M781</f>
        <v>-5</v>
      </c>
      <c r="AT17" s="103">
        <f>O17-'[1]様式 (H29末)'!N781</f>
        <v>4.3555936343847579E-3</v>
      </c>
      <c r="AU17" s="110">
        <f t="shared" si="14"/>
        <v>227</v>
      </c>
      <c r="AV17" s="104">
        <f>P17-'[1]様式 (H29末)'!O781</f>
        <v>9</v>
      </c>
      <c r="AW17" s="104">
        <f>Q17-'[1]様式 (H29末)'!P781</f>
        <v>0</v>
      </c>
      <c r="AX17" s="104">
        <f>R17-'[1]様式 (H29末)'!Q781</f>
        <v>0</v>
      </c>
      <c r="AY17" s="104">
        <f>S17-'[1]様式 (H29末)'!R781</f>
        <v>0</v>
      </c>
      <c r="AZ17" s="104">
        <f>T17-'[1]様式 (H29末)'!S781</f>
        <v>9</v>
      </c>
      <c r="BA17" s="103">
        <f>U17-'[1]様式 (H29末)'!T781</f>
        <v>2.6480774859401549E-4</v>
      </c>
      <c r="BB17" s="104">
        <f>V17-'[1]様式 (H29末)'!U781</f>
        <v>0</v>
      </c>
      <c r="BC17" s="104">
        <f>W17-'[1]様式 (H29末)'!V781</f>
        <v>0</v>
      </c>
      <c r="BD17" s="104">
        <f>X17-'[1]様式 (H29末)'!W781</f>
        <v>-170</v>
      </c>
      <c r="BE17" s="104">
        <f>Y17-'[1]様式 (H29末)'!X781</f>
        <v>-170</v>
      </c>
      <c r="BF17" s="103">
        <f>Z17-'[1]様式 (H29末)'!Y781</f>
        <v>-3.3268696715727502E-3</v>
      </c>
      <c r="BG17" s="104">
        <f>AA17-'[1]様式 (H29末)'!Z781</f>
        <v>0</v>
      </c>
      <c r="BH17" s="103">
        <f>AB17-'[1]様式 (H29末)'!AA781</f>
        <v>0</v>
      </c>
      <c r="BK17" s="109"/>
    </row>
    <row r="18" spans="1:63" ht="20.149999999999999" customHeight="1" x14ac:dyDescent="0.25">
      <c r="A18" s="108"/>
      <c r="B18" s="108"/>
      <c r="C18" s="107">
        <v>772</v>
      </c>
      <c r="D18" s="107" t="s">
        <v>180</v>
      </c>
      <c r="E18" s="119">
        <v>20</v>
      </c>
      <c r="F18" s="118" t="s">
        <v>181</v>
      </c>
      <c r="G18" s="117">
        <v>208</v>
      </c>
      <c r="H18" s="116" t="s">
        <v>97</v>
      </c>
      <c r="I18" s="134">
        <v>42344</v>
      </c>
      <c r="J18" s="114">
        <f t="shared" si="0"/>
        <v>41626</v>
      </c>
      <c r="K18" s="115">
        <f t="shared" si="1"/>
        <v>0.98304364254675991</v>
      </c>
      <c r="L18" s="133">
        <v>29064</v>
      </c>
      <c r="M18" s="134">
        <v>28608</v>
      </c>
      <c r="N18" s="114">
        <f t="shared" si="2"/>
        <v>456</v>
      </c>
      <c r="O18" s="113">
        <f t="shared" si="3"/>
        <v>0.67560929529567348</v>
      </c>
      <c r="P18" s="137">
        <v>7216</v>
      </c>
      <c r="Q18" s="134">
        <v>0</v>
      </c>
      <c r="R18" s="134">
        <v>0</v>
      </c>
      <c r="S18" s="134">
        <v>0</v>
      </c>
      <c r="T18" s="114">
        <f t="shared" si="4"/>
        <v>7216</v>
      </c>
      <c r="U18" s="112">
        <f t="shared" si="5"/>
        <v>0.17041375401473643</v>
      </c>
      <c r="V18" s="133">
        <v>12</v>
      </c>
      <c r="W18" s="134">
        <v>5176</v>
      </c>
      <c r="X18" s="134">
        <v>614</v>
      </c>
      <c r="Y18" s="114">
        <f t="shared" si="6"/>
        <v>5802</v>
      </c>
      <c r="Z18" s="113">
        <f t="shared" si="7"/>
        <v>0.13702059323634991</v>
      </c>
      <c r="AA18" s="137">
        <v>0</v>
      </c>
      <c r="AB18" s="112">
        <f t="shared" si="8"/>
        <v>0</v>
      </c>
      <c r="AC18" s="136">
        <v>2</v>
      </c>
      <c r="AD18" s="250">
        <f t="shared" si="15"/>
        <v>0.13702059323634991</v>
      </c>
      <c r="AE18" s="111"/>
      <c r="AF18" s="106" t="s">
        <v>97</v>
      </c>
      <c r="AG18" s="106" t="str">
        <f t="shared" si="9"/>
        <v>○</v>
      </c>
      <c r="AH18" s="106">
        <v>208</v>
      </c>
      <c r="AI18" s="106" t="str">
        <f t="shared" si="10"/>
        <v>OK</v>
      </c>
      <c r="AJ18" s="126">
        <v>42344</v>
      </c>
      <c r="AK18" s="106" t="str">
        <f t="shared" si="11"/>
        <v>OK</v>
      </c>
      <c r="AL18" s="106">
        <v>28608</v>
      </c>
      <c r="AM18" s="106" t="str">
        <f t="shared" si="12"/>
        <v>OK</v>
      </c>
      <c r="AO18" s="105" t="str">
        <f t="shared" si="13"/>
        <v>小諸市</v>
      </c>
      <c r="AP18" s="104">
        <f>I18-'[1]様式 (H29末)'!J782</f>
        <v>-188</v>
      </c>
      <c r="AQ18" s="104">
        <f>J18-'[1]様式 (H29末)'!K782</f>
        <v>-59</v>
      </c>
      <c r="AR18" s="103">
        <f>K18-'[1]様式 (H29末)'!L782</f>
        <v>2.9580599266151308E-3</v>
      </c>
      <c r="AS18" s="104">
        <f>M18-'[1]様式 (H29末)'!M782</f>
        <v>-29</v>
      </c>
      <c r="AT18" s="103">
        <f>O18-'[1]様式 (H29末)'!N782</f>
        <v>2.3044895023883738E-3</v>
      </c>
      <c r="AU18" s="110">
        <f t="shared" si="14"/>
        <v>159</v>
      </c>
      <c r="AV18" s="104">
        <f>P18-'[1]様式 (H29末)'!O782</f>
        <v>-103</v>
      </c>
      <c r="AW18" s="104">
        <f>Q18-'[1]様式 (H29末)'!P782</f>
        <v>0</v>
      </c>
      <c r="AX18" s="104">
        <f>R18-'[1]様式 (H29末)'!Q782</f>
        <v>0</v>
      </c>
      <c r="AY18" s="104">
        <f>S18-'[1]様式 (H29末)'!R782</f>
        <v>0</v>
      </c>
      <c r="AZ18" s="104">
        <f>T18-'[1]様式 (H29末)'!S782</f>
        <v>-103</v>
      </c>
      <c r="BA18" s="103">
        <f>U18-'[1]様式 (H29末)'!T782</f>
        <v>-1.6684429193367378E-3</v>
      </c>
      <c r="BB18" s="104">
        <f>V18-'[1]様式 (H29末)'!U782</f>
        <v>0</v>
      </c>
      <c r="BC18" s="104">
        <f>W18-'[1]様式 (H29末)'!V782</f>
        <v>73</v>
      </c>
      <c r="BD18" s="104">
        <f>X18-'[1]様式 (H29末)'!W782</f>
        <v>0</v>
      </c>
      <c r="BE18" s="104">
        <f>Y18-'[1]様式 (H29末)'!X782</f>
        <v>73</v>
      </c>
      <c r="BF18" s="103">
        <f>Z18-'[1]様式 (H29末)'!Y782</f>
        <v>2.3220133435633006E-3</v>
      </c>
      <c r="BG18" s="104">
        <f>AA18-'[1]様式 (H29末)'!Z782</f>
        <v>0</v>
      </c>
      <c r="BH18" s="103">
        <f>AB18-'[1]様式 (H29末)'!AA782</f>
        <v>0</v>
      </c>
      <c r="BK18" s="109"/>
    </row>
    <row r="19" spans="1:63" ht="20.149999999999999" customHeight="1" x14ac:dyDescent="0.25">
      <c r="A19" s="108"/>
      <c r="B19" s="108"/>
      <c r="C19" s="107">
        <v>773</v>
      </c>
      <c r="D19" s="107" t="s">
        <v>180</v>
      </c>
      <c r="E19" s="119">
        <v>20</v>
      </c>
      <c r="F19" s="118" t="s">
        <v>181</v>
      </c>
      <c r="G19" s="117">
        <v>209</v>
      </c>
      <c r="H19" s="116" t="s">
        <v>98</v>
      </c>
      <c r="I19" s="134">
        <v>68020</v>
      </c>
      <c r="J19" s="114">
        <f t="shared" si="0"/>
        <v>67117</v>
      </c>
      <c r="K19" s="115">
        <f t="shared" si="1"/>
        <v>0.98672449279623642</v>
      </c>
      <c r="L19" s="133">
        <v>52169</v>
      </c>
      <c r="M19" s="134">
        <v>50574</v>
      </c>
      <c r="N19" s="114">
        <f t="shared" si="2"/>
        <v>1595</v>
      </c>
      <c r="O19" s="113">
        <f t="shared" si="3"/>
        <v>0.74351661276095271</v>
      </c>
      <c r="P19" s="137">
        <v>12065</v>
      </c>
      <c r="Q19" s="134">
        <v>0</v>
      </c>
      <c r="R19" s="134">
        <v>0</v>
      </c>
      <c r="S19" s="134">
        <v>48</v>
      </c>
      <c r="T19" s="114">
        <f t="shared" si="4"/>
        <v>12113</v>
      </c>
      <c r="U19" s="112">
        <f t="shared" si="5"/>
        <v>0.17807997647750662</v>
      </c>
      <c r="V19" s="133">
        <v>1441</v>
      </c>
      <c r="W19" s="134">
        <v>1953</v>
      </c>
      <c r="X19" s="134">
        <v>1036</v>
      </c>
      <c r="Y19" s="114">
        <f t="shared" si="6"/>
        <v>4430</v>
      </c>
      <c r="Z19" s="113">
        <f t="shared" si="7"/>
        <v>6.5127903557777131E-2</v>
      </c>
      <c r="AA19" s="137">
        <v>0</v>
      </c>
      <c r="AB19" s="112">
        <f t="shared" si="8"/>
        <v>0</v>
      </c>
      <c r="AC19" s="136">
        <v>2</v>
      </c>
      <c r="AD19" s="250">
        <f t="shared" si="15"/>
        <v>6.5127903557777131E-2</v>
      </c>
      <c r="AE19" s="111"/>
      <c r="AF19" s="106" t="s">
        <v>98</v>
      </c>
      <c r="AG19" s="106" t="str">
        <f t="shared" si="9"/>
        <v>○</v>
      </c>
      <c r="AH19" s="106">
        <v>209</v>
      </c>
      <c r="AI19" s="106" t="str">
        <f t="shared" si="10"/>
        <v>OK</v>
      </c>
      <c r="AJ19" s="126">
        <v>68020</v>
      </c>
      <c r="AK19" s="106" t="str">
        <f t="shared" si="11"/>
        <v>OK</v>
      </c>
      <c r="AL19" s="106">
        <v>50574</v>
      </c>
      <c r="AM19" s="106" t="str">
        <f t="shared" si="12"/>
        <v>OK</v>
      </c>
      <c r="AO19" s="105" t="str">
        <f t="shared" si="13"/>
        <v>伊那市</v>
      </c>
      <c r="AP19" s="104">
        <f>I19-'[1]様式 (H29末)'!J783</f>
        <v>-399</v>
      </c>
      <c r="AQ19" s="104">
        <f>J19-'[1]様式 (H29末)'!K783</f>
        <v>1347</v>
      </c>
      <c r="AR19" s="103">
        <f>K19-'[1]様式 (H29末)'!L783</f>
        <v>2.5441808161851265E-2</v>
      </c>
      <c r="AS19" s="104">
        <f>M19-'[1]様式 (H29末)'!M783</f>
        <v>612</v>
      </c>
      <c r="AT19" s="103">
        <f>O19-'[1]様式 (H29末)'!N783</f>
        <v>1.3280859534509748E-2</v>
      </c>
      <c r="AU19" s="110">
        <f t="shared" si="14"/>
        <v>1011</v>
      </c>
      <c r="AV19" s="104">
        <f>P19-'[1]様式 (H29末)'!O783</f>
        <v>652</v>
      </c>
      <c r="AW19" s="104">
        <f>Q19-'[1]様式 (H29末)'!P783</f>
        <v>0</v>
      </c>
      <c r="AX19" s="104">
        <f>R19-'[1]様式 (H29末)'!Q783</f>
        <v>0</v>
      </c>
      <c r="AY19" s="104">
        <f>S19-'[1]様式 (H29末)'!R783</f>
        <v>0</v>
      </c>
      <c r="AZ19" s="104">
        <f>T19-'[1]様式 (H29末)'!S783</f>
        <v>652</v>
      </c>
      <c r="BA19" s="103">
        <f>U19-'[1]様式 (H29末)'!T783</f>
        <v>1.0568028042130473E-2</v>
      </c>
      <c r="BB19" s="104">
        <f>V19-'[1]様式 (H29末)'!U783</f>
        <v>5</v>
      </c>
      <c r="BC19" s="104">
        <f>W19-'[1]様式 (H29末)'!V783</f>
        <v>30</v>
      </c>
      <c r="BD19" s="104">
        <f>X19-'[1]様式 (H29末)'!W783</f>
        <v>48</v>
      </c>
      <c r="BE19" s="104">
        <f>Y19-'[1]様式 (H29末)'!X783</f>
        <v>83</v>
      </c>
      <c r="BF19" s="103">
        <f>Z19-'[1]様式 (H29末)'!Y783</f>
        <v>1.5929205852110301E-3</v>
      </c>
      <c r="BG19" s="104">
        <f>AA19-'[1]様式 (H29末)'!Z783</f>
        <v>0</v>
      </c>
      <c r="BH19" s="103">
        <f>AB19-'[1]様式 (H29末)'!AA783</f>
        <v>0</v>
      </c>
      <c r="BK19" s="109"/>
    </row>
    <row r="20" spans="1:63" ht="20.149999999999999" customHeight="1" x14ac:dyDescent="0.25">
      <c r="A20" s="108"/>
      <c r="B20" s="108"/>
      <c r="C20" s="107">
        <v>774</v>
      </c>
      <c r="D20" s="107" t="s">
        <v>180</v>
      </c>
      <c r="E20" s="119">
        <v>20</v>
      </c>
      <c r="F20" s="118" t="s">
        <v>181</v>
      </c>
      <c r="G20" s="117">
        <v>210</v>
      </c>
      <c r="H20" s="116" t="s">
        <v>99</v>
      </c>
      <c r="I20" s="134">
        <v>32732</v>
      </c>
      <c r="J20" s="114">
        <f t="shared" si="0"/>
        <v>31957</v>
      </c>
      <c r="K20" s="115">
        <f t="shared" si="1"/>
        <v>0.97632286447513139</v>
      </c>
      <c r="L20" s="133">
        <v>20514</v>
      </c>
      <c r="M20" s="134">
        <v>19291</v>
      </c>
      <c r="N20" s="114">
        <f t="shared" si="2"/>
        <v>1223</v>
      </c>
      <c r="O20" s="113">
        <f t="shared" si="3"/>
        <v>0.58936209214224611</v>
      </c>
      <c r="P20" s="137">
        <v>11204</v>
      </c>
      <c r="Q20" s="134">
        <v>0</v>
      </c>
      <c r="R20" s="134">
        <v>0</v>
      </c>
      <c r="S20" s="134">
        <v>0</v>
      </c>
      <c r="T20" s="114">
        <f t="shared" si="4"/>
        <v>11204</v>
      </c>
      <c r="U20" s="112">
        <f t="shared" si="5"/>
        <v>0.34229500183306855</v>
      </c>
      <c r="V20" s="133">
        <v>0</v>
      </c>
      <c r="W20" s="134">
        <v>1462</v>
      </c>
      <c r="X20" s="134">
        <v>0</v>
      </c>
      <c r="Y20" s="114">
        <f t="shared" si="6"/>
        <v>1462</v>
      </c>
      <c r="Z20" s="113">
        <f t="shared" si="7"/>
        <v>4.4665770499816695E-2</v>
      </c>
      <c r="AA20" s="137">
        <v>0</v>
      </c>
      <c r="AB20" s="112">
        <f t="shared" si="8"/>
        <v>0</v>
      </c>
      <c r="AC20" s="136">
        <v>2</v>
      </c>
      <c r="AD20" s="250">
        <f t="shared" si="15"/>
        <v>4.4665770499816695E-2</v>
      </c>
      <c r="AE20" s="111"/>
      <c r="AF20" s="106" t="s">
        <v>99</v>
      </c>
      <c r="AG20" s="106" t="str">
        <f t="shared" si="9"/>
        <v>○</v>
      </c>
      <c r="AH20" s="106">
        <v>210</v>
      </c>
      <c r="AI20" s="106" t="str">
        <f t="shared" si="10"/>
        <v>OK</v>
      </c>
      <c r="AJ20" s="126">
        <v>32732</v>
      </c>
      <c r="AK20" s="106" t="str">
        <f t="shared" si="11"/>
        <v>OK</v>
      </c>
      <c r="AL20" s="106">
        <v>19291</v>
      </c>
      <c r="AM20" s="106" t="str">
        <f t="shared" si="12"/>
        <v>OK</v>
      </c>
      <c r="AO20" s="105" t="str">
        <f t="shared" si="13"/>
        <v>駒ヶ根市</v>
      </c>
      <c r="AP20" s="104">
        <f>I20-'[1]様式 (H29末)'!J784</f>
        <v>-225</v>
      </c>
      <c r="AQ20" s="104">
        <f>J20-'[1]様式 (H29末)'!K784</f>
        <v>537</v>
      </c>
      <c r="AR20" s="103">
        <f>K20-'[1]様式 (H29末)'!L784</f>
        <v>2.2959390857993922E-2</v>
      </c>
      <c r="AS20" s="104">
        <f>M20-'[1]様式 (H29末)'!M784</f>
        <v>-143</v>
      </c>
      <c r="AT20" s="103">
        <f>O20-'[1]様式 (H29末)'!N784</f>
        <v>-3.1536636429274623E-4</v>
      </c>
      <c r="AU20" s="110">
        <f t="shared" si="14"/>
        <v>82</v>
      </c>
      <c r="AV20" s="104">
        <f>P20-'[1]様式 (H29末)'!O784</f>
        <v>-25</v>
      </c>
      <c r="AW20" s="104">
        <f>Q20-'[1]様式 (H29末)'!P784</f>
        <v>0</v>
      </c>
      <c r="AX20" s="104">
        <f>R20-'[1]様式 (H29末)'!Q784</f>
        <v>0</v>
      </c>
      <c r="AY20" s="104">
        <f>S20-'[1]様式 (H29末)'!R784</f>
        <v>0</v>
      </c>
      <c r="AZ20" s="104">
        <f>T20-'[1]様式 (H29末)'!S784</f>
        <v>-25</v>
      </c>
      <c r="BA20" s="103">
        <f>U20-'[1]様式 (H29末)'!T784</f>
        <v>1.5783103866383597E-3</v>
      </c>
      <c r="BB20" s="104">
        <f>V20-'[1]様式 (H29末)'!U784</f>
        <v>0</v>
      </c>
      <c r="BC20" s="104">
        <f>W20-'[1]様式 (H29末)'!V784</f>
        <v>750</v>
      </c>
      <c r="BD20" s="104">
        <f>X20-'[1]様式 (H29末)'!W784</f>
        <v>-45</v>
      </c>
      <c r="BE20" s="104">
        <f>Y20-'[1]様式 (H29末)'!X784</f>
        <v>705</v>
      </c>
      <c r="BF20" s="103">
        <f>Z20-'[1]様式 (H29末)'!Y784</f>
        <v>2.1696446835648232E-2</v>
      </c>
      <c r="BG20" s="104">
        <f>AA20-'[1]様式 (H29末)'!Z784</f>
        <v>0</v>
      </c>
      <c r="BH20" s="103">
        <f>AB20-'[1]様式 (H29末)'!AA784</f>
        <v>0</v>
      </c>
      <c r="BK20" s="109"/>
    </row>
    <row r="21" spans="1:63" ht="20.149999999999999" customHeight="1" x14ac:dyDescent="0.25">
      <c r="A21" s="108"/>
      <c r="B21" s="108"/>
      <c r="C21" s="107">
        <v>775</v>
      </c>
      <c r="D21" s="107" t="s">
        <v>180</v>
      </c>
      <c r="E21" s="119">
        <v>20</v>
      </c>
      <c r="F21" s="118" t="s">
        <v>181</v>
      </c>
      <c r="G21" s="117">
        <v>211</v>
      </c>
      <c r="H21" s="116" t="s">
        <v>100</v>
      </c>
      <c r="I21" s="134">
        <v>44507</v>
      </c>
      <c r="J21" s="114">
        <f t="shared" si="0"/>
        <v>42904</v>
      </c>
      <c r="K21" s="115">
        <f t="shared" si="1"/>
        <v>0.96398319365493068</v>
      </c>
      <c r="L21" s="133">
        <v>30522</v>
      </c>
      <c r="M21" s="134">
        <v>30522</v>
      </c>
      <c r="N21" s="114">
        <f t="shared" si="2"/>
        <v>0</v>
      </c>
      <c r="O21" s="113">
        <f t="shared" si="3"/>
        <v>0.68577976498078952</v>
      </c>
      <c r="P21" s="137">
        <v>11824</v>
      </c>
      <c r="Q21" s="134">
        <v>0</v>
      </c>
      <c r="R21" s="134">
        <v>0</v>
      </c>
      <c r="S21" s="134">
        <v>0</v>
      </c>
      <c r="T21" s="114">
        <f t="shared" si="4"/>
        <v>11824</v>
      </c>
      <c r="U21" s="112">
        <f t="shared" si="5"/>
        <v>0.26566607499943828</v>
      </c>
      <c r="V21" s="133">
        <v>0</v>
      </c>
      <c r="W21" s="134">
        <v>441</v>
      </c>
      <c r="X21" s="134">
        <v>117</v>
      </c>
      <c r="Y21" s="114">
        <f t="shared" si="6"/>
        <v>558</v>
      </c>
      <c r="Z21" s="113">
        <f t="shared" si="7"/>
        <v>1.2537353674702855E-2</v>
      </c>
      <c r="AA21" s="137">
        <v>0</v>
      </c>
      <c r="AB21" s="112">
        <f t="shared" si="8"/>
        <v>0</v>
      </c>
      <c r="AC21" s="136">
        <v>2</v>
      </c>
      <c r="AD21" s="250">
        <f t="shared" si="15"/>
        <v>1.2537353674702855E-2</v>
      </c>
      <c r="AE21" s="111"/>
      <c r="AF21" s="106" t="s">
        <v>100</v>
      </c>
      <c r="AG21" s="106" t="str">
        <f t="shared" si="9"/>
        <v>○</v>
      </c>
      <c r="AH21" s="106">
        <v>211</v>
      </c>
      <c r="AI21" s="106" t="str">
        <f t="shared" si="10"/>
        <v>OK</v>
      </c>
      <c r="AJ21" s="126">
        <v>44507</v>
      </c>
      <c r="AK21" s="106" t="str">
        <f t="shared" si="11"/>
        <v>OK</v>
      </c>
      <c r="AL21" s="106">
        <v>30522</v>
      </c>
      <c r="AM21" s="106" t="str">
        <f t="shared" si="12"/>
        <v>OK</v>
      </c>
      <c r="AO21" s="105" t="str">
        <f t="shared" si="13"/>
        <v>中野市</v>
      </c>
      <c r="AP21" s="104">
        <f>I21-'[1]様式 (H29末)'!J785</f>
        <v>-233</v>
      </c>
      <c r="AQ21" s="104">
        <f>J21-'[1]様式 (H29末)'!K785</f>
        <v>-68</v>
      </c>
      <c r="AR21" s="103">
        <f>K21-'[1]様式 (H29末)'!L785</f>
        <v>3.5004042047742656E-3</v>
      </c>
      <c r="AS21" s="104">
        <f>M21-'[1]様式 (H29末)'!M785</f>
        <v>43</v>
      </c>
      <c r="AT21" s="103">
        <f>O21-'[1]様式 (H29末)'!N785</f>
        <v>4.5325589012186196E-3</v>
      </c>
      <c r="AU21" s="110">
        <f t="shared" si="14"/>
        <v>276</v>
      </c>
      <c r="AV21" s="104">
        <f>P21-'[1]様式 (H29末)'!O785</f>
        <v>-91</v>
      </c>
      <c r="AW21" s="104">
        <f>Q21-'[1]様式 (H29末)'!P785</f>
        <v>0</v>
      </c>
      <c r="AX21" s="104">
        <f>R21-'[1]様式 (H29末)'!Q785</f>
        <v>0</v>
      </c>
      <c r="AY21" s="104">
        <f>S21-'[1]様式 (H29末)'!R785</f>
        <v>0</v>
      </c>
      <c r="AZ21" s="104">
        <f>T21-'[1]様式 (H29末)'!S785</f>
        <v>-91</v>
      </c>
      <c r="BA21" s="103">
        <f>U21-'[1]様式 (H29末)'!T785</f>
        <v>-6.5042030677536777E-4</v>
      </c>
      <c r="BB21" s="104">
        <f>V21-'[1]様式 (H29末)'!U785</f>
        <v>0</v>
      </c>
      <c r="BC21" s="104">
        <f>W21-'[1]様式 (H29末)'!V785</f>
        <v>-26</v>
      </c>
      <c r="BD21" s="104">
        <f>X21-'[1]様式 (H29末)'!W785</f>
        <v>6</v>
      </c>
      <c r="BE21" s="104">
        <f>Y21-'[1]様式 (H29末)'!X785</f>
        <v>-20</v>
      </c>
      <c r="BF21" s="103">
        <f>Z21-'[1]様式 (H29末)'!Y785</f>
        <v>-3.8173438966907121E-4</v>
      </c>
      <c r="BG21" s="104">
        <f>AA21-'[1]様式 (H29末)'!Z785</f>
        <v>0</v>
      </c>
      <c r="BH21" s="103">
        <f>AB21-'[1]様式 (H29末)'!AA785</f>
        <v>0</v>
      </c>
      <c r="BK21" s="109"/>
    </row>
    <row r="22" spans="1:63" ht="20.149999999999999" customHeight="1" x14ac:dyDescent="0.25">
      <c r="A22" s="108"/>
      <c r="B22" s="108"/>
      <c r="C22" s="107">
        <v>776</v>
      </c>
      <c r="D22" s="107" t="s">
        <v>180</v>
      </c>
      <c r="E22" s="119">
        <v>20</v>
      </c>
      <c r="F22" s="118" t="s">
        <v>181</v>
      </c>
      <c r="G22" s="117">
        <v>212</v>
      </c>
      <c r="H22" s="116" t="s">
        <v>101</v>
      </c>
      <c r="I22" s="134">
        <v>27417</v>
      </c>
      <c r="J22" s="114">
        <f t="shared" si="0"/>
        <v>25589</v>
      </c>
      <c r="K22" s="115">
        <f t="shared" si="1"/>
        <v>0.93332603858919649</v>
      </c>
      <c r="L22" s="133">
        <v>19606</v>
      </c>
      <c r="M22" s="134">
        <v>19606</v>
      </c>
      <c r="N22" s="114">
        <f t="shared" si="2"/>
        <v>0</v>
      </c>
      <c r="O22" s="113">
        <f t="shared" si="3"/>
        <v>0.71510376773534667</v>
      </c>
      <c r="P22" s="137">
        <v>905</v>
      </c>
      <c r="Q22" s="134">
        <v>0</v>
      </c>
      <c r="R22" s="134">
        <v>0</v>
      </c>
      <c r="S22" s="134">
        <v>0</v>
      </c>
      <c r="T22" s="114">
        <f t="shared" si="4"/>
        <v>905</v>
      </c>
      <c r="U22" s="112">
        <f t="shared" si="5"/>
        <v>3.3008717219243533E-2</v>
      </c>
      <c r="V22" s="133">
        <v>285</v>
      </c>
      <c r="W22" s="134">
        <v>4556</v>
      </c>
      <c r="X22" s="134">
        <v>237</v>
      </c>
      <c r="Y22" s="114">
        <f t="shared" si="6"/>
        <v>5078</v>
      </c>
      <c r="Z22" s="113">
        <f t="shared" si="7"/>
        <v>0.18521355363460626</v>
      </c>
      <c r="AA22" s="137">
        <v>0</v>
      </c>
      <c r="AB22" s="112">
        <f t="shared" si="8"/>
        <v>0</v>
      </c>
      <c r="AC22" s="136">
        <v>2</v>
      </c>
      <c r="AD22" s="250">
        <f t="shared" si="15"/>
        <v>0.18521355363460626</v>
      </c>
      <c r="AE22" s="111"/>
      <c r="AF22" s="106" t="s">
        <v>101</v>
      </c>
      <c r="AG22" s="106" t="str">
        <f t="shared" si="9"/>
        <v>○</v>
      </c>
      <c r="AH22" s="106">
        <v>212</v>
      </c>
      <c r="AI22" s="106" t="str">
        <f t="shared" si="10"/>
        <v>OK</v>
      </c>
      <c r="AJ22" s="126">
        <v>27417</v>
      </c>
      <c r="AK22" s="106" t="str">
        <f t="shared" si="11"/>
        <v>OK</v>
      </c>
      <c r="AL22" s="106">
        <v>19606</v>
      </c>
      <c r="AM22" s="106" t="str">
        <f t="shared" si="12"/>
        <v>OK</v>
      </c>
      <c r="AO22" s="105" t="str">
        <f t="shared" si="13"/>
        <v>大町市</v>
      </c>
      <c r="AP22" s="104">
        <f>I22-'[1]様式 (H29末)'!J786</f>
        <v>-386</v>
      </c>
      <c r="AQ22" s="104">
        <f>J22-'[1]様式 (H29末)'!K786</f>
        <v>-213</v>
      </c>
      <c r="AR22" s="103">
        <f>K22-'[1]様式 (H29末)'!L786</f>
        <v>5.2966892384069819E-3</v>
      </c>
      <c r="AS22" s="104">
        <f>M22-'[1]様式 (H29末)'!M786</f>
        <v>-313</v>
      </c>
      <c r="AT22" s="103">
        <f>O22-'[1]様式 (H29末)'!N786</f>
        <v>-1.3297106662646385E-3</v>
      </c>
      <c r="AU22" s="110">
        <f t="shared" si="14"/>
        <v>73</v>
      </c>
      <c r="AV22" s="104">
        <f>P22-'[1]様式 (H29末)'!O786</f>
        <v>-13</v>
      </c>
      <c r="AW22" s="104">
        <f>Q22-'[1]様式 (H29末)'!P786</f>
        <v>0</v>
      </c>
      <c r="AX22" s="104">
        <f>R22-'[1]様式 (H29末)'!Q786</f>
        <v>0</v>
      </c>
      <c r="AY22" s="104">
        <f>S22-'[1]様式 (H29末)'!R786</f>
        <v>0</v>
      </c>
      <c r="AZ22" s="104">
        <f>T22-'[1]様式 (H29末)'!S786</f>
        <v>-13</v>
      </c>
      <c r="BA22" s="103">
        <f>U22-'[1]様式 (H29末)'!T786</f>
        <v>-9.3024189250084932E-6</v>
      </c>
      <c r="BB22" s="104">
        <f>V22-'[1]様式 (H29末)'!U786</f>
        <v>-120</v>
      </c>
      <c r="BC22" s="104">
        <f>W22-'[1]様式 (H29末)'!V786</f>
        <v>2822</v>
      </c>
      <c r="BD22" s="104">
        <f>X22-'[1]様式 (H29末)'!W786</f>
        <v>-2589</v>
      </c>
      <c r="BE22" s="104">
        <f>Y22-'[1]様式 (H29末)'!X786</f>
        <v>113</v>
      </c>
      <c r="BF22" s="103">
        <f>Z22-'[1]様式 (H29末)'!Y786</f>
        <v>6.6357023235966428E-3</v>
      </c>
      <c r="BG22" s="104">
        <f>AA22-'[1]様式 (H29末)'!Z786</f>
        <v>0</v>
      </c>
      <c r="BH22" s="103">
        <f>AB22-'[1]様式 (H29末)'!AA786</f>
        <v>0</v>
      </c>
      <c r="BK22" s="109"/>
    </row>
    <row r="23" spans="1:63" ht="20.149999999999999" customHeight="1" x14ac:dyDescent="0.25">
      <c r="A23" s="108"/>
      <c r="B23" s="108"/>
      <c r="C23" s="107">
        <v>777</v>
      </c>
      <c r="D23" s="107" t="s">
        <v>180</v>
      </c>
      <c r="E23" s="119">
        <v>20</v>
      </c>
      <c r="F23" s="118" t="s">
        <v>181</v>
      </c>
      <c r="G23" s="117">
        <v>213</v>
      </c>
      <c r="H23" s="116" t="s">
        <v>102</v>
      </c>
      <c r="I23" s="134">
        <v>20925</v>
      </c>
      <c r="J23" s="114">
        <f t="shared" si="0"/>
        <v>20758</v>
      </c>
      <c r="K23" s="115">
        <f t="shared" si="1"/>
        <v>0.99201911589008362</v>
      </c>
      <c r="L23" s="133">
        <v>16371</v>
      </c>
      <c r="M23" s="134">
        <v>16371</v>
      </c>
      <c r="N23" s="114">
        <f t="shared" si="2"/>
        <v>0</v>
      </c>
      <c r="O23" s="113">
        <f t="shared" si="3"/>
        <v>0.78236559139784945</v>
      </c>
      <c r="P23" s="137">
        <v>4227</v>
      </c>
      <c r="Q23" s="134">
        <v>0</v>
      </c>
      <c r="R23" s="134">
        <v>0</v>
      </c>
      <c r="S23" s="134">
        <v>0</v>
      </c>
      <c r="T23" s="114">
        <f t="shared" si="4"/>
        <v>4227</v>
      </c>
      <c r="U23" s="112">
        <f t="shared" si="5"/>
        <v>0.20200716845878136</v>
      </c>
      <c r="V23" s="133">
        <v>97</v>
      </c>
      <c r="W23" s="134">
        <v>63</v>
      </c>
      <c r="X23" s="134">
        <v>0</v>
      </c>
      <c r="Y23" s="114">
        <f t="shared" si="6"/>
        <v>160</v>
      </c>
      <c r="Z23" s="113">
        <f t="shared" si="7"/>
        <v>7.6463560334528074E-3</v>
      </c>
      <c r="AA23" s="137">
        <v>0</v>
      </c>
      <c r="AB23" s="112">
        <f t="shared" si="8"/>
        <v>0</v>
      </c>
      <c r="AC23" s="136">
        <v>2</v>
      </c>
      <c r="AD23" s="250">
        <f t="shared" si="15"/>
        <v>7.6463560334528074E-3</v>
      </c>
      <c r="AE23" s="111"/>
      <c r="AF23" s="106" t="s">
        <v>102</v>
      </c>
      <c r="AG23" s="106" t="str">
        <f t="shared" si="9"/>
        <v>○</v>
      </c>
      <c r="AH23" s="106">
        <v>213</v>
      </c>
      <c r="AI23" s="106" t="str">
        <f t="shared" si="10"/>
        <v>OK</v>
      </c>
      <c r="AJ23" s="126">
        <v>20925</v>
      </c>
      <c r="AK23" s="106" t="str">
        <f t="shared" si="11"/>
        <v>OK</v>
      </c>
      <c r="AL23" s="106">
        <v>16371</v>
      </c>
      <c r="AM23" s="106" t="str">
        <f t="shared" si="12"/>
        <v>OK</v>
      </c>
      <c r="AO23" s="105" t="str">
        <f t="shared" si="13"/>
        <v>飯山市</v>
      </c>
      <c r="AP23" s="104">
        <f>I23-'[1]様式 (H29末)'!J787</f>
        <v>-419</v>
      </c>
      <c r="AQ23" s="104">
        <f>J23-'[1]様式 (H29末)'!K787</f>
        <v>-401</v>
      </c>
      <c r="AR23" s="103">
        <f>K23-'[1]様式 (H29末)'!L787</f>
        <v>6.8665711946891417E-4</v>
      </c>
      <c r="AS23" s="104">
        <f>M23-'[1]様式 (H29末)'!M787</f>
        <v>-347</v>
      </c>
      <c r="AT23" s="103">
        <f>O23-'[1]様式 (H29末)'!N787</f>
        <v>-8.9902629330496087E-4</v>
      </c>
      <c r="AU23" s="110">
        <f t="shared" si="14"/>
        <v>72</v>
      </c>
      <c r="AV23" s="104">
        <f>P23-'[1]様式 (H29末)'!O787</f>
        <v>-50</v>
      </c>
      <c r="AW23" s="104">
        <f>Q23-'[1]様式 (H29末)'!P787</f>
        <v>0</v>
      </c>
      <c r="AX23" s="104">
        <f>R23-'[1]様式 (H29末)'!Q787</f>
        <v>0</v>
      </c>
      <c r="AY23" s="104">
        <f>S23-'[1]様式 (H29末)'!R787</f>
        <v>0</v>
      </c>
      <c r="AZ23" s="104">
        <f>T23-'[1]様式 (H29末)'!S787</f>
        <v>-50</v>
      </c>
      <c r="BA23" s="103">
        <f>U23-'[1]様式 (H29末)'!T787</f>
        <v>1.6229855502356283E-3</v>
      </c>
      <c r="BB23" s="104">
        <f>V23-'[1]様式 (H29末)'!U787</f>
        <v>-2</v>
      </c>
      <c r="BC23" s="104">
        <f>W23-'[1]様式 (H29末)'!V787</f>
        <v>-2</v>
      </c>
      <c r="BD23" s="104">
        <f>X23-'[1]様式 (H29末)'!W787</f>
        <v>0</v>
      </c>
      <c r="BE23" s="104">
        <f>Y23-'[1]様式 (H29末)'!X787</f>
        <v>-4</v>
      </c>
      <c r="BF23" s="103">
        <f>Z23-'[1]様式 (H29末)'!Y787</f>
        <v>-3.7302137461735045E-5</v>
      </c>
      <c r="BG23" s="104">
        <f>AA23-'[1]様式 (H29末)'!Z787</f>
        <v>0</v>
      </c>
      <c r="BH23" s="103">
        <f>AB23-'[1]様式 (H29末)'!AA787</f>
        <v>0</v>
      </c>
      <c r="BK23" s="109"/>
    </row>
    <row r="24" spans="1:63" ht="20.149999999999999" customHeight="1" x14ac:dyDescent="0.25">
      <c r="A24" s="108"/>
      <c r="B24" s="108"/>
      <c r="C24" s="107">
        <v>778</v>
      </c>
      <c r="D24" s="107" t="s">
        <v>180</v>
      </c>
      <c r="E24" s="119">
        <v>20</v>
      </c>
      <c r="F24" s="118" t="s">
        <v>181</v>
      </c>
      <c r="G24" s="117">
        <v>214</v>
      </c>
      <c r="H24" s="116" t="s">
        <v>103</v>
      </c>
      <c r="I24" s="134">
        <v>55723</v>
      </c>
      <c r="J24" s="114">
        <f t="shared" si="0"/>
        <v>55229</v>
      </c>
      <c r="K24" s="115">
        <f t="shared" si="1"/>
        <v>0.99113471995405844</v>
      </c>
      <c r="L24" s="133">
        <v>54941</v>
      </c>
      <c r="M24" s="134">
        <v>53940</v>
      </c>
      <c r="N24" s="114">
        <f t="shared" si="2"/>
        <v>1001</v>
      </c>
      <c r="O24" s="113">
        <f t="shared" si="3"/>
        <v>0.96800244064389929</v>
      </c>
      <c r="P24" s="137">
        <v>0</v>
      </c>
      <c r="Q24" s="134">
        <v>0</v>
      </c>
      <c r="R24" s="134">
        <v>0</v>
      </c>
      <c r="S24" s="134">
        <v>0</v>
      </c>
      <c r="T24" s="114">
        <f t="shared" si="4"/>
        <v>0</v>
      </c>
      <c r="U24" s="112">
        <f t="shared" si="5"/>
        <v>0</v>
      </c>
      <c r="V24" s="133">
        <v>0</v>
      </c>
      <c r="W24" s="134">
        <v>911</v>
      </c>
      <c r="X24" s="134">
        <v>378</v>
      </c>
      <c r="Y24" s="114">
        <f t="shared" si="6"/>
        <v>1289</v>
      </c>
      <c r="Z24" s="113">
        <f t="shared" si="7"/>
        <v>2.3132279310159182E-2</v>
      </c>
      <c r="AA24" s="137">
        <v>0</v>
      </c>
      <c r="AB24" s="112">
        <f t="shared" si="8"/>
        <v>0</v>
      </c>
      <c r="AC24" s="136">
        <v>2</v>
      </c>
      <c r="AD24" s="250">
        <f t="shared" si="15"/>
        <v>2.3132279310159182E-2</v>
      </c>
      <c r="AE24" s="111"/>
      <c r="AF24" s="106" t="s">
        <v>103</v>
      </c>
      <c r="AG24" s="106" t="str">
        <f t="shared" si="9"/>
        <v>○</v>
      </c>
      <c r="AH24" s="106">
        <v>214</v>
      </c>
      <c r="AI24" s="106" t="str">
        <f t="shared" si="10"/>
        <v>OK</v>
      </c>
      <c r="AJ24" s="126">
        <v>55723</v>
      </c>
      <c r="AK24" s="106" t="str">
        <f t="shared" si="11"/>
        <v>OK</v>
      </c>
      <c r="AL24" s="106">
        <v>53940</v>
      </c>
      <c r="AM24" s="106" t="str">
        <f t="shared" si="12"/>
        <v>OK</v>
      </c>
      <c r="AO24" s="105" t="str">
        <f t="shared" si="13"/>
        <v>茅野市</v>
      </c>
      <c r="AP24" s="104">
        <f>I24-'[1]様式 (H29末)'!J788</f>
        <v>-163</v>
      </c>
      <c r="AQ24" s="104">
        <f>J24-'[1]様式 (H29末)'!K788</f>
        <v>-145</v>
      </c>
      <c r="AR24" s="103">
        <f>K24-'[1]様式 (H29末)'!L788</f>
        <v>2.9622730831535549E-4</v>
      </c>
      <c r="AS24" s="104">
        <f>M24-'[1]様式 (H29末)'!M788</f>
        <v>-149</v>
      </c>
      <c r="AT24" s="103">
        <f>O24-'[1]様式 (H29末)'!N788</f>
        <v>1.5718422905475204E-4</v>
      </c>
      <c r="AU24" s="110">
        <f t="shared" si="14"/>
        <v>14</v>
      </c>
      <c r="AV24" s="104">
        <f>P24-'[1]様式 (H29末)'!O788</f>
        <v>0</v>
      </c>
      <c r="AW24" s="104">
        <f>Q24-'[1]様式 (H29末)'!P788</f>
        <v>0</v>
      </c>
      <c r="AX24" s="104">
        <f>R24-'[1]様式 (H29末)'!Q788</f>
        <v>0</v>
      </c>
      <c r="AY24" s="104">
        <f>S24-'[1]様式 (H29末)'!R788</f>
        <v>0</v>
      </c>
      <c r="AZ24" s="104">
        <f>T24-'[1]様式 (H29末)'!S788</f>
        <v>0</v>
      </c>
      <c r="BA24" s="103">
        <f>U24-'[1]様式 (H29末)'!T788</f>
        <v>0</v>
      </c>
      <c r="BB24" s="104">
        <f>V24-'[1]様式 (H29末)'!U788</f>
        <v>0</v>
      </c>
      <c r="BC24" s="104">
        <f>W24-'[1]様式 (H29末)'!V788</f>
        <v>5</v>
      </c>
      <c r="BD24" s="104">
        <f>X24-'[1]様式 (H29末)'!W788</f>
        <v>-1</v>
      </c>
      <c r="BE24" s="104">
        <f>Y24-'[1]様式 (H29末)'!X788</f>
        <v>4</v>
      </c>
      <c r="BF24" s="103">
        <f>Z24-'[1]様式 (H29末)'!Y788</f>
        <v>1.3904307926056528E-4</v>
      </c>
      <c r="BG24" s="104">
        <f>AA24-'[1]様式 (H29末)'!Z788</f>
        <v>0</v>
      </c>
      <c r="BH24" s="103">
        <f>AB24-'[1]様式 (H29末)'!AA788</f>
        <v>0</v>
      </c>
      <c r="BK24" s="109"/>
    </row>
    <row r="25" spans="1:63" ht="20.149999999999999" customHeight="1" x14ac:dyDescent="0.25">
      <c r="A25" s="108"/>
      <c r="B25" s="108"/>
      <c r="C25" s="107">
        <v>779</v>
      </c>
      <c r="D25" s="107" t="s">
        <v>180</v>
      </c>
      <c r="E25" s="119">
        <v>20</v>
      </c>
      <c r="F25" s="118" t="s">
        <v>181</v>
      </c>
      <c r="G25" s="117">
        <v>215</v>
      </c>
      <c r="H25" s="116" t="s">
        <v>104</v>
      </c>
      <c r="I25" s="134">
        <v>67139</v>
      </c>
      <c r="J25" s="114">
        <f t="shared" si="0"/>
        <v>66988</v>
      </c>
      <c r="K25" s="115">
        <f t="shared" si="1"/>
        <v>0.99775093462815945</v>
      </c>
      <c r="L25" s="133">
        <v>60594</v>
      </c>
      <c r="M25" s="134">
        <v>60575</v>
      </c>
      <c r="N25" s="114">
        <f t="shared" si="2"/>
        <v>19</v>
      </c>
      <c r="O25" s="113">
        <f t="shared" si="3"/>
        <v>0.90223268145191315</v>
      </c>
      <c r="P25" s="137">
        <v>5953</v>
      </c>
      <c r="Q25" s="134">
        <v>0</v>
      </c>
      <c r="R25" s="134">
        <v>0</v>
      </c>
      <c r="S25" s="134">
        <v>0</v>
      </c>
      <c r="T25" s="114">
        <f t="shared" si="4"/>
        <v>5953</v>
      </c>
      <c r="U25" s="112">
        <f t="shared" si="5"/>
        <v>8.8666795752096392E-2</v>
      </c>
      <c r="V25" s="133">
        <v>36</v>
      </c>
      <c r="W25" s="134">
        <v>291</v>
      </c>
      <c r="X25" s="134">
        <v>133</v>
      </c>
      <c r="Y25" s="114">
        <f t="shared" si="6"/>
        <v>460</v>
      </c>
      <c r="Z25" s="113">
        <f t="shared" si="7"/>
        <v>6.8514574241498984E-3</v>
      </c>
      <c r="AA25" s="137">
        <v>0</v>
      </c>
      <c r="AB25" s="112">
        <f t="shared" si="8"/>
        <v>0</v>
      </c>
      <c r="AC25" s="136">
        <v>2</v>
      </c>
      <c r="AD25" s="250">
        <f t="shared" si="15"/>
        <v>6.8514574241498984E-3</v>
      </c>
      <c r="AE25" s="111"/>
      <c r="AF25" s="106" t="s">
        <v>104</v>
      </c>
      <c r="AG25" s="106" t="str">
        <f t="shared" si="9"/>
        <v>○</v>
      </c>
      <c r="AH25" s="106">
        <v>215</v>
      </c>
      <c r="AI25" s="106" t="str">
        <f t="shared" si="10"/>
        <v>OK</v>
      </c>
      <c r="AJ25" s="126">
        <v>67139</v>
      </c>
      <c r="AK25" s="106" t="str">
        <f t="shared" si="11"/>
        <v>OK</v>
      </c>
      <c r="AL25" s="106">
        <v>60575</v>
      </c>
      <c r="AM25" s="106" t="str">
        <f t="shared" si="12"/>
        <v>OK</v>
      </c>
      <c r="AO25" s="105" t="str">
        <f t="shared" si="13"/>
        <v>塩尻市</v>
      </c>
      <c r="AP25" s="104">
        <f>I25-'[1]様式 (H29末)'!J789</f>
        <v>-310</v>
      </c>
      <c r="AQ25" s="104">
        <f>J25-'[1]様式 (H29末)'!K789</f>
        <v>-300</v>
      </c>
      <c r="AR25" s="103">
        <f>K25-'[1]様式 (H29末)'!L789</f>
        <v>1.3792331590867235E-4</v>
      </c>
      <c r="AS25" s="104">
        <f>M25-'[1]様式 (H29末)'!M789</f>
        <v>-241</v>
      </c>
      <c r="AT25" s="103">
        <f>O25-'[1]様式 (H29末)'!N789</f>
        <v>5.7365018384392119E-4</v>
      </c>
      <c r="AU25" s="110">
        <f t="shared" si="14"/>
        <v>69</v>
      </c>
      <c r="AV25" s="104">
        <f>P25-'[1]様式 (H29末)'!O789</f>
        <v>-60</v>
      </c>
      <c r="AW25" s="104">
        <f>Q25-'[1]様式 (H29末)'!P789</f>
        <v>0</v>
      </c>
      <c r="AX25" s="104">
        <f>R25-'[1]様式 (H29末)'!Q789</f>
        <v>0</v>
      </c>
      <c r="AY25" s="104">
        <f>S25-'[1]様式 (H29末)'!R789</f>
        <v>0</v>
      </c>
      <c r="AZ25" s="104">
        <f>T25-'[1]様式 (H29末)'!S789</f>
        <v>-60</v>
      </c>
      <c r="BA25" s="103">
        <f>U25-'[1]様式 (H29末)'!T789</f>
        <v>-4.8204262949562426E-4</v>
      </c>
      <c r="BB25" s="104">
        <f>V25-'[1]様式 (H29末)'!U789</f>
        <v>-5</v>
      </c>
      <c r="BC25" s="104">
        <f>W25-'[1]様式 (H29末)'!V789</f>
        <v>6</v>
      </c>
      <c r="BD25" s="104">
        <f>X25-'[1]様式 (H29末)'!W789</f>
        <v>0</v>
      </c>
      <c r="BE25" s="104">
        <f>Y25-'[1]様式 (H29末)'!X789</f>
        <v>1</v>
      </c>
      <c r="BF25" s="103">
        <f>Z25-'[1]様式 (H29末)'!Y789</f>
        <v>4.6315761560386699E-5</v>
      </c>
      <c r="BG25" s="104">
        <f>AA25-'[1]様式 (H29末)'!Z789</f>
        <v>0</v>
      </c>
      <c r="BH25" s="103">
        <f>AB25-'[1]様式 (H29末)'!AA789</f>
        <v>0</v>
      </c>
      <c r="BK25" s="109"/>
    </row>
    <row r="26" spans="1:63" ht="20.149999999999999" customHeight="1" x14ac:dyDescent="0.25">
      <c r="A26" s="108"/>
      <c r="B26" s="108"/>
      <c r="C26" s="107">
        <v>780</v>
      </c>
      <c r="D26" s="107" t="s">
        <v>180</v>
      </c>
      <c r="E26" s="119">
        <v>20</v>
      </c>
      <c r="F26" s="118" t="s">
        <v>181</v>
      </c>
      <c r="G26" s="117">
        <v>217</v>
      </c>
      <c r="H26" s="116" t="s">
        <v>105</v>
      </c>
      <c r="I26" s="134">
        <v>98867</v>
      </c>
      <c r="J26" s="114">
        <f t="shared" si="0"/>
        <v>98166</v>
      </c>
      <c r="K26" s="115">
        <f t="shared" si="1"/>
        <v>0.99290966652169077</v>
      </c>
      <c r="L26" s="133">
        <v>79329</v>
      </c>
      <c r="M26" s="134">
        <v>78985</v>
      </c>
      <c r="N26" s="114">
        <f t="shared" si="2"/>
        <v>344</v>
      </c>
      <c r="O26" s="113">
        <f t="shared" si="3"/>
        <v>0.7989015546137741</v>
      </c>
      <c r="P26" s="137">
        <v>5316</v>
      </c>
      <c r="Q26" s="134">
        <v>0</v>
      </c>
      <c r="R26" s="134">
        <v>0</v>
      </c>
      <c r="S26" s="134">
        <v>0</v>
      </c>
      <c r="T26" s="114">
        <f t="shared" si="4"/>
        <v>5316</v>
      </c>
      <c r="U26" s="112">
        <f t="shared" si="5"/>
        <v>5.3769205093711754E-2</v>
      </c>
      <c r="V26" s="133">
        <v>0</v>
      </c>
      <c r="W26" s="134">
        <v>11048</v>
      </c>
      <c r="X26" s="134">
        <v>2608</v>
      </c>
      <c r="Y26" s="114">
        <f t="shared" si="6"/>
        <v>13656</v>
      </c>
      <c r="Z26" s="113">
        <f t="shared" si="7"/>
        <v>0.13812495574863201</v>
      </c>
      <c r="AA26" s="137">
        <v>209</v>
      </c>
      <c r="AB26" s="112">
        <f t="shared" si="8"/>
        <v>2.1139510655729414E-3</v>
      </c>
      <c r="AC26" s="136">
        <v>2</v>
      </c>
      <c r="AD26" s="250">
        <f t="shared" si="15"/>
        <v>0.14023890681420495</v>
      </c>
      <c r="AE26" s="111"/>
      <c r="AF26" s="106" t="s">
        <v>105</v>
      </c>
      <c r="AG26" s="106" t="str">
        <f t="shared" si="9"/>
        <v>○</v>
      </c>
      <c r="AH26" s="106">
        <v>217</v>
      </c>
      <c r="AI26" s="106" t="str">
        <f t="shared" si="10"/>
        <v>OK</v>
      </c>
      <c r="AJ26" s="126">
        <v>98867</v>
      </c>
      <c r="AK26" s="106" t="str">
        <f t="shared" si="11"/>
        <v>OK</v>
      </c>
      <c r="AL26" s="106">
        <v>78985</v>
      </c>
      <c r="AM26" s="106" t="str">
        <f t="shared" si="12"/>
        <v>OK</v>
      </c>
      <c r="AO26" s="105" t="str">
        <f t="shared" si="13"/>
        <v>佐久市</v>
      </c>
      <c r="AP26" s="104">
        <f>I26-'[1]様式 (H29末)'!J790</f>
        <v>-229</v>
      </c>
      <c r="AQ26" s="104">
        <f>J26-'[1]様式 (H29末)'!K790</f>
        <v>-317</v>
      </c>
      <c r="AR26" s="103">
        <f>K26-'[1]様式 (H29末)'!L790</f>
        <v>-9.0441275497021856E-4</v>
      </c>
      <c r="AS26" s="104">
        <f>M26-'[1]様式 (H29末)'!M790</f>
        <v>-133</v>
      </c>
      <c r="AT26" s="103">
        <f>O26-'[1]様式 (H29末)'!N790</f>
        <v>5.0404109153301402E-4</v>
      </c>
      <c r="AU26" s="110">
        <f t="shared" si="14"/>
        <v>96</v>
      </c>
      <c r="AV26" s="104">
        <f>P26-'[1]様式 (H29末)'!O790</f>
        <v>-346</v>
      </c>
      <c r="AW26" s="104">
        <f>Q26-'[1]様式 (H29末)'!P790</f>
        <v>0</v>
      </c>
      <c r="AX26" s="104">
        <f>R26-'[1]様式 (H29末)'!Q790</f>
        <v>0</v>
      </c>
      <c r="AY26" s="104">
        <f>S26-'[1]様式 (H29末)'!R790</f>
        <v>0</v>
      </c>
      <c r="AZ26" s="104">
        <f>T26-'[1]様式 (H29末)'!S790</f>
        <v>-346</v>
      </c>
      <c r="BA26" s="103">
        <f>U26-'[1]様式 (H29末)'!T790</f>
        <v>-3.3673089936378867E-3</v>
      </c>
      <c r="BB26" s="104">
        <f>V26-'[1]様式 (H29末)'!U790</f>
        <v>0</v>
      </c>
      <c r="BC26" s="104">
        <f>W26-'[1]様式 (H29末)'!V790</f>
        <v>540</v>
      </c>
      <c r="BD26" s="104">
        <f>X26-'[1]様式 (H29末)'!W790</f>
        <v>-381</v>
      </c>
      <c r="BE26" s="104">
        <f>Y26-'[1]様式 (H29末)'!X790</f>
        <v>159</v>
      </c>
      <c r="BF26" s="103">
        <f>Z26-'[1]様式 (H29末)'!Y790</f>
        <v>1.9236963637930538E-3</v>
      </c>
      <c r="BG26" s="104">
        <f>AA26-'[1]様式 (H29末)'!Z790</f>
        <v>3</v>
      </c>
      <c r="BH26" s="103">
        <f>AB26-'[1]様式 (H29末)'!AA790</f>
        <v>3.5158783341569973E-5</v>
      </c>
      <c r="BK26" s="109"/>
    </row>
    <row r="27" spans="1:63" ht="20.149999999999999" customHeight="1" x14ac:dyDescent="0.25">
      <c r="A27" s="108"/>
      <c r="B27" s="108"/>
      <c r="C27" s="107">
        <v>781</v>
      </c>
      <c r="D27" s="107" t="s">
        <v>180</v>
      </c>
      <c r="E27" s="119">
        <v>20</v>
      </c>
      <c r="F27" s="118" t="s">
        <v>181</v>
      </c>
      <c r="G27" s="117">
        <v>218</v>
      </c>
      <c r="H27" s="116" t="s">
        <v>106</v>
      </c>
      <c r="I27" s="134">
        <v>60613</v>
      </c>
      <c r="J27" s="114">
        <f t="shared" si="0"/>
        <v>60584</v>
      </c>
      <c r="K27" s="115">
        <f t="shared" si="1"/>
        <v>0.99952155478197746</v>
      </c>
      <c r="L27" s="133">
        <v>55882</v>
      </c>
      <c r="M27" s="134">
        <v>55850</v>
      </c>
      <c r="N27" s="114">
        <f t="shared" si="2"/>
        <v>32</v>
      </c>
      <c r="O27" s="113">
        <f t="shared" si="3"/>
        <v>0.92141949746753993</v>
      </c>
      <c r="P27" s="137">
        <v>4592</v>
      </c>
      <c r="Q27" s="134">
        <v>0</v>
      </c>
      <c r="R27" s="134">
        <v>0</v>
      </c>
      <c r="S27" s="134">
        <v>0</v>
      </c>
      <c r="T27" s="114">
        <f t="shared" si="4"/>
        <v>4592</v>
      </c>
      <c r="U27" s="112">
        <f t="shared" si="5"/>
        <v>7.57593255572237E-2</v>
      </c>
      <c r="V27" s="133">
        <v>0</v>
      </c>
      <c r="W27" s="134">
        <v>124</v>
      </c>
      <c r="X27" s="134">
        <v>18</v>
      </c>
      <c r="Y27" s="114">
        <f t="shared" si="6"/>
        <v>142</v>
      </c>
      <c r="Z27" s="113">
        <f t="shared" si="7"/>
        <v>2.3427317572137988E-3</v>
      </c>
      <c r="AA27" s="137">
        <v>0</v>
      </c>
      <c r="AB27" s="112">
        <f t="shared" si="8"/>
        <v>0</v>
      </c>
      <c r="AC27" s="136">
        <v>2</v>
      </c>
      <c r="AD27" s="250">
        <f t="shared" si="15"/>
        <v>2.3427317572137988E-3</v>
      </c>
      <c r="AE27" s="111"/>
      <c r="AF27" s="106" t="s">
        <v>106</v>
      </c>
      <c r="AG27" s="106" t="str">
        <f t="shared" si="9"/>
        <v>○</v>
      </c>
      <c r="AH27" s="106">
        <v>218</v>
      </c>
      <c r="AI27" s="106" t="str">
        <f t="shared" si="10"/>
        <v>OK</v>
      </c>
      <c r="AJ27" s="126">
        <v>60613</v>
      </c>
      <c r="AK27" s="106" t="str">
        <f t="shared" si="11"/>
        <v>OK</v>
      </c>
      <c r="AL27" s="106">
        <v>55850</v>
      </c>
      <c r="AM27" s="106" t="str">
        <f t="shared" si="12"/>
        <v>OK</v>
      </c>
      <c r="AO27" s="105" t="str">
        <f t="shared" si="13"/>
        <v>千曲市</v>
      </c>
      <c r="AP27" s="104">
        <f>I27-'[1]様式 (H29末)'!J791</f>
        <v>-250</v>
      </c>
      <c r="AQ27" s="104">
        <f>J27-'[1]様式 (H29末)'!K791</f>
        <v>-245</v>
      </c>
      <c r="AR27" s="103">
        <f>K27-'[1]様式 (H29末)'!L791</f>
        <v>8.0186462965925465E-5</v>
      </c>
      <c r="AS27" s="104">
        <f>M27-'[1]様式 (H29末)'!M791</f>
        <v>-164</v>
      </c>
      <c r="AT27" s="103">
        <f>O27-'[1]様式 (H29末)'!N791</f>
        <v>1.0902333826279254E-3</v>
      </c>
      <c r="AU27" s="110">
        <f t="shared" si="14"/>
        <v>86</v>
      </c>
      <c r="AV27" s="104">
        <f>P27-'[1]様式 (H29末)'!O791</f>
        <v>-77</v>
      </c>
      <c r="AW27" s="104">
        <f>Q27-'[1]様式 (H29末)'!P791</f>
        <v>0</v>
      </c>
      <c r="AX27" s="104">
        <f>R27-'[1]様式 (H29末)'!Q791</f>
        <v>0</v>
      </c>
      <c r="AY27" s="104">
        <f>S27-'[1]様式 (H29末)'!R791</f>
        <v>0</v>
      </c>
      <c r="AZ27" s="104">
        <f>T27-'[1]様式 (H29末)'!S791</f>
        <v>-77</v>
      </c>
      <c r="BA27" s="103">
        <f>U27-'[1]様式 (H29末)'!T791</f>
        <v>-9.5394851733719699E-4</v>
      </c>
      <c r="BB27" s="104">
        <f>V27-'[1]様式 (H29末)'!U791</f>
        <v>0</v>
      </c>
      <c r="BC27" s="104">
        <f>W27-'[1]様式 (H29末)'!V791</f>
        <v>0</v>
      </c>
      <c r="BD27" s="104">
        <f>X27-'[1]様式 (H29末)'!W791</f>
        <v>-4</v>
      </c>
      <c r="BE27" s="104">
        <f>Y27-'[1]様式 (H29末)'!X791</f>
        <v>-4</v>
      </c>
      <c r="BF27" s="103">
        <f>Z27-'[1]様式 (H29末)'!Y791</f>
        <v>-5.6098402324837159E-5</v>
      </c>
      <c r="BG27" s="104">
        <f>AA27-'[1]様式 (H29末)'!Z791</f>
        <v>0</v>
      </c>
      <c r="BH27" s="103">
        <f>AB27-'[1]様式 (H29末)'!AA791</f>
        <v>0</v>
      </c>
      <c r="BK27" s="109"/>
    </row>
    <row r="28" spans="1:63" ht="20.149999999999999" customHeight="1" x14ac:dyDescent="0.25">
      <c r="A28" s="108"/>
      <c r="B28" s="108"/>
      <c r="C28" s="107">
        <v>782</v>
      </c>
      <c r="D28" s="107" t="s">
        <v>180</v>
      </c>
      <c r="E28" s="119">
        <v>20</v>
      </c>
      <c r="F28" s="118" t="s">
        <v>181</v>
      </c>
      <c r="G28" s="117">
        <v>219</v>
      </c>
      <c r="H28" s="116" t="s">
        <v>107</v>
      </c>
      <c r="I28" s="134">
        <v>30168</v>
      </c>
      <c r="J28" s="114">
        <f t="shared" si="0"/>
        <v>29730</v>
      </c>
      <c r="K28" s="115">
        <f t="shared" si="1"/>
        <v>0.9854813046937152</v>
      </c>
      <c r="L28" s="133">
        <v>18819</v>
      </c>
      <c r="M28" s="134">
        <v>18819</v>
      </c>
      <c r="N28" s="114">
        <f t="shared" si="2"/>
        <v>0</v>
      </c>
      <c r="O28" s="113">
        <f t="shared" si="3"/>
        <v>0.62380668257756566</v>
      </c>
      <c r="P28" s="137">
        <v>8461</v>
      </c>
      <c r="Q28" s="134">
        <v>0</v>
      </c>
      <c r="R28" s="134">
        <v>0</v>
      </c>
      <c r="S28" s="134">
        <v>0</v>
      </c>
      <c r="T28" s="114">
        <f t="shared" si="4"/>
        <v>8461</v>
      </c>
      <c r="U28" s="112">
        <f t="shared" si="5"/>
        <v>0.2804627419782551</v>
      </c>
      <c r="V28" s="133">
        <v>3</v>
      </c>
      <c r="W28" s="134">
        <v>1865</v>
      </c>
      <c r="X28" s="134">
        <v>109</v>
      </c>
      <c r="Y28" s="114">
        <f t="shared" si="6"/>
        <v>1977</v>
      </c>
      <c r="Z28" s="113">
        <f t="shared" si="7"/>
        <v>6.5533015115354018E-2</v>
      </c>
      <c r="AA28" s="137">
        <v>473</v>
      </c>
      <c r="AB28" s="112">
        <f t="shared" si="8"/>
        <v>1.5678865022540442E-2</v>
      </c>
      <c r="AC28" s="136">
        <v>2</v>
      </c>
      <c r="AD28" s="250">
        <f t="shared" si="15"/>
        <v>8.121188013789446E-2</v>
      </c>
      <c r="AE28" s="111"/>
      <c r="AF28" s="106" t="s">
        <v>107</v>
      </c>
      <c r="AG28" s="106" t="str">
        <f t="shared" si="9"/>
        <v>○</v>
      </c>
      <c r="AH28" s="106">
        <v>219</v>
      </c>
      <c r="AI28" s="106" t="str">
        <f t="shared" si="10"/>
        <v>OK</v>
      </c>
      <c r="AJ28" s="126">
        <v>30168</v>
      </c>
      <c r="AK28" s="106" t="str">
        <f t="shared" si="11"/>
        <v>OK</v>
      </c>
      <c r="AL28" s="106">
        <v>18819</v>
      </c>
      <c r="AM28" s="106" t="str">
        <f t="shared" si="12"/>
        <v>OK</v>
      </c>
      <c r="AO28" s="105" t="str">
        <f t="shared" si="13"/>
        <v>東御市</v>
      </c>
      <c r="AP28" s="104">
        <f>I28-'[1]様式 (H29末)'!J792</f>
        <v>-133</v>
      </c>
      <c r="AQ28" s="104">
        <f>J28-'[1]様式 (H29末)'!K792</f>
        <v>-81</v>
      </c>
      <c r="AR28" s="103">
        <f>K28-'[1]様式 (H29末)'!L792</f>
        <v>1.652388156307194E-3</v>
      </c>
      <c r="AS28" s="104">
        <f>M28-'[1]様式 (H29末)'!M792</f>
        <v>-6</v>
      </c>
      <c r="AT28" s="103">
        <f>O28-'[1]様式 (H29末)'!N792</f>
        <v>2.5400577136998059E-3</v>
      </c>
      <c r="AU28" s="110">
        <f t="shared" si="14"/>
        <v>127</v>
      </c>
      <c r="AV28" s="104">
        <f>P28-'[1]様式 (H29末)'!O792</f>
        <v>-88</v>
      </c>
      <c r="AW28" s="104">
        <f>Q28-'[1]様式 (H29末)'!P792</f>
        <v>0</v>
      </c>
      <c r="AX28" s="104">
        <f>R28-'[1]様式 (H29末)'!Q792</f>
        <v>0</v>
      </c>
      <c r="AY28" s="104">
        <f>S28-'[1]様式 (H29末)'!R792</f>
        <v>0</v>
      </c>
      <c r="AZ28" s="104">
        <f>T28-'[1]様式 (H29末)'!S792</f>
        <v>-88</v>
      </c>
      <c r="BA28" s="103">
        <f>U28-'[1]様式 (H29末)'!T792</f>
        <v>-1.6731611272529645E-3</v>
      </c>
      <c r="BB28" s="104">
        <f>V28-'[1]様式 (H29末)'!U792</f>
        <v>0</v>
      </c>
      <c r="BC28" s="104">
        <f>W28-'[1]様式 (H29末)'!V792</f>
        <v>21</v>
      </c>
      <c r="BD28" s="104">
        <f>X28-'[1]様式 (H29末)'!W792</f>
        <v>3</v>
      </c>
      <c r="BE28" s="104">
        <f>Y28-'[1]様式 (H29末)'!X792</f>
        <v>24</v>
      </c>
      <c r="BF28" s="103">
        <f>Z28-'[1]様式 (H29末)'!Y792</f>
        <v>1.0796967430230786E-3</v>
      </c>
      <c r="BG28" s="104">
        <f>AA28-'[1]様式 (H29末)'!Z792</f>
        <v>-11</v>
      </c>
      <c r="BH28" s="103">
        <f>AB28-'[1]様式 (H29末)'!AA792</f>
        <v>-2.9420517316267047E-4</v>
      </c>
      <c r="BK28" s="109"/>
    </row>
    <row r="29" spans="1:63" ht="20.149999999999999" customHeight="1" x14ac:dyDescent="0.25">
      <c r="A29" s="108"/>
      <c r="B29" s="108"/>
      <c r="C29" s="107">
        <v>783</v>
      </c>
      <c r="D29" s="107" t="s">
        <v>180</v>
      </c>
      <c r="E29" s="119">
        <v>20</v>
      </c>
      <c r="F29" s="118" t="s">
        <v>181</v>
      </c>
      <c r="G29" s="117">
        <v>220</v>
      </c>
      <c r="H29" s="116" t="s">
        <v>108</v>
      </c>
      <c r="I29" s="134">
        <v>97581</v>
      </c>
      <c r="J29" s="114">
        <f t="shared" si="0"/>
        <v>94343</v>
      </c>
      <c r="K29" s="115">
        <f t="shared" si="1"/>
        <v>0.96681731074696919</v>
      </c>
      <c r="L29" s="133">
        <v>90184</v>
      </c>
      <c r="M29" s="134">
        <v>86740</v>
      </c>
      <c r="N29" s="114">
        <f t="shared" si="2"/>
        <v>3444</v>
      </c>
      <c r="O29" s="113">
        <f t="shared" si="3"/>
        <v>0.88890255275104779</v>
      </c>
      <c r="P29" s="137">
        <v>2844</v>
      </c>
      <c r="Q29" s="134">
        <v>0</v>
      </c>
      <c r="R29" s="134">
        <v>0</v>
      </c>
      <c r="S29" s="134">
        <v>0</v>
      </c>
      <c r="T29" s="114">
        <f t="shared" si="4"/>
        <v>2844</v>
      </c>
      <c r="U29" s="112">
        <f t="shared" si="5"/>
        <v>2.9145017985058568E-2</v>
      </c>
      <c r="V29" s="133">
        <v>64</v>
      </c>
      <c r="W29" s="134">
        <v>1789</v>
      </c>
      <c r="X29" s="134">
        <v>2906</v>
      </c>
      <c r="Y29" s="114">
        <f t="shared" si="6"/>
        <v>4759</v>
      </c>
      <c r="Z29" s="113">
        <f t="shared" si="7"/>
        <v>4.8769740010862768E-2</v>
      </c>
      <c r="AA29" s="137">
        <v>0</v>
      </c>
      <c r="AB29" s="112">
        <f t="shared" si="8"/>
        <v>0</v>
      </c>
      <c r="AC29" s="136">
        <v>2</v>
      </c>
      <c r="AD29" s="250">
        <f t="shared" si="15"/>
        <v>4.8769740010862768E-2</v>
      </c>
      <c r="AE29" s="111"/>
      <c r="AF29" s="106" t="s">
        <v>108</v>
      </c>
      <c r="AG29" s="106" t="str">
        <f t="shared" si="9"/>
        <v>○</v>
      </c>
      <c r="AH29" s="106">
        <v>220</v>
      </c>
      <c r="AI29" s="106" t="str">
        <f t="shared" si="10"/>
        <v>OK</v>
      </c>
      <c r="AJ29" s="126">
        <v>97581</v>
      </c>
      <c r="AK29" s="106" t="str">
        <f t="shared" si="11"/>
        <v>OK</v>
      </c>
      <c r="AL29" s="106">
        <v>86740</v>
      </c>
      <c r="AM29" s="106" t="str">
        <f t="shared" si="12"/>
        <v>OK</v>
      </c>
      <c r="AO29" s="105" t="str">
        <f t="shared" si="13"/>
        <v>安曇野市</v>
      </c>
      <c r="AP29" s="104">
        <f>I29-'[1]様式 (H29末)'!J793</f>
        <v>-492</v>
      </c>
      <c r="AQ29" s="104">
        <f>J29-'[1]様式 (H29末)'!K793</f>
        <v>-179</v>
      </c>
      <c r="AR29" s="103">
        <f>K29-'[1]様式 (H29末)'!L793</f>
        <v>3.0250335656858418E-3</v>
      </c>
      <c r="AS29" s="104">
        <f>M29-'[1]様式 (H29末)'!M793</f>
        <v>-204</v>
      </c>
      <c r="AT29" s="103">
        <f>O29-'[1]様式 (H29末)'!N793</f>
        <v>2.3792486816300862E-3</v>
      </c>
      <c r="AU29" s="110">
        <f t="shared" si="14"/>
        <v>288</v>
      </c>
      <c r="AV29" s="104">
        <f>P29-'[1]様式 (H29末)'!O793</f>
        <v>-62</v>
      </c>
      <c r="AW29" s="104">
        <f>Q29-'[1]様式 (H29末)'!P793</f>
        <v>0</v>
      </c>
      <c r="AX29" s="104">
        <f>R29-'[1]様式 (H29末)'!Q793</f>
        <v>0</v>
      </c>
      <c r="AY29" s="104">
        <f>S29-'[1]様式 (H29末)'!R793</f>
        <v>0</v>
      </c>
      <c r="AZ29" s="104">
        <f>T29-'[1]様式 (H29末)'!S793</f>
        <v>-62</v>
      </c>
      <c r="BA29" s="103">
        <f>U29-'[1]様式 (H29末)'!T793</f>
        <v>-4.8597117607650578E-4</v>
      </c>
      <c r="BB29" s="104">
        <f>V29-'[1]様式 (H29末)'!U793</f>
        <v>-1</v>
      </c>
      <c r="BC29" s="104">
        <f>W29-'[1]様式 (H29末)'!V793</f>
        <v>70</v>
      </c>
      <c r="BD29" s="104">
        <f>X29-'[1]様式 (H29末)'!W793</f>
        <v>18</v>
      </c>
      <c r="BE29" s="104">
        <f>Y29-'[1]様式 (H29末)'!X793</f>
        <v>87</v>
      </c>
      <c r="BF29" s="103">
        <f>Z29-'[1]様式 (H29末)'!Y793</f>
        <v>1.1317560601321885E-3</v>
      </c>
      <c r="BG29" s="104">
        <f>AA29-'[1]様式 (H29末)'!Z793</f>
        <v>0</v>
      </c>
      <c r="BH29" s="103">
        <f>AB29-'[1]様式 (H29末)'!AA793</f>
        <v>0</v>
      </c>
      <c r="BK29" s="109"/>
    </row>
    <row r="30" spans="1:63" ht="20.149999999999999" customHeight="1" x14ac:dyDescent="0.25">
      <c r="A30" s="108"/>
      <c r="B30" s="108"/>
      <c r="C30" s="107">
        <v>784</v>
      </c>
      <c r="D30" s="107" t="s">
        <v>180</v>
      </c>
      <c r="E30" s="119">
        <v>20</v>
      </c>
      <c r="F30" s="118" t="s">
        <v>181</v>
      </c>
      <c r="G30" s="117">
        <v>303</v>
      </c>
      <c r="H30" s="116" t="s">
        <v>109</v>
      </c>
      <c r="I30" s="134">
        <v>4676</v>
      </c>
      <c r="J30" s="114">
        <f t="shared" si="0"/>
        <v>4621</v>
      </c>
      <c r="K30" s="115">
        <f t="shared" si="1"/>
        <v>0.9882378100940975</v>
      </c>
      <c r="L30" s="133">
        <v>3551</v>
      </c>
      <c r="M30" s="134">
        <v>3551</v>
      </c>
      <c r="N30" s="114">
        <f t="shared" si="2"/>
        <v>0</v>
      </c>
      <c r="O30" s="113">
        <f t="shared" si="3"/>
        <v>0.75940975192472193</v>
      </c>
      <c r="P30" s="137">
        <v>0</v>
      </c>
      <c r="Q30" s="134">
        <v>0</v>
      </c>
      <c r="R30" s="134">
        <v>0</v>
      </c>
      <c r="S30" s="134">
        <v>0</v>
      </c>
      <c r="T30" s="114">
        <f t="shared" si="4"/>
        <v>0</v>
      </c>
      <c r="U30" s="112">
        <f t="shared" si="5"/>
        <v>0</v>
      </c>
      <c r="V30" s="133">
        <v>0</v>
      </c>
      <c r="W30" s="134">
        <v>1015</v>
      </c>
      <c r="X30" s="134">
        <v>55</v>
      </c>
      <c r="Y30" s="114">
        <f t="shared" si="6"/>
        <v>1070</v>
      </c>
      <c r="Z30" s="113">
        <f t="shared" si="7"/>
        <v>0.22882805816937554</v>
      </c>
      <c r="AA30" s="137">
        <v>0</v>
      </c>
      <c r="AB30" s="112">
        <f t="shared" si="8"/>
        <v>0</v>
      </c>
      <c r="AC30" s="136">
        <v>3</v>
      </c>
      <c r="AD30" s="250">
        <f t="shared" si="15"/>
        <v>0.22882805816937554</v>
      </c>
      <c r="AE30" s="111"/>
      <c r="AF30" s="106" t="s">
        <v>109</v>
      </c>
      <c r="AG30" s="106" t="str">
        <f t="shared" si="9"/>
        <v>○</v>
      </c>
      <c r="AH30" s="106">
        <v>303</v>
      </c>
      <c r="AI30" s="106" t="str">
        <f t="shared" si="10"/>
        <v>OK</v>
      </c>
      <c r="AJ30" s="126">
        <v>4676</v>
      </c>
      <c r="AK30" s="106" t="str">
        <f t="shared" si="11"/>
        <v>OK</v>
      </c>
      <c r="AL30" s="106">
        <v>3551</v>
      </c>
      <c r="AM30" s="106" t="str">
        <f t="shared" si="12"/>
        <v>OK</v>
      </c>
      <c r="AO30" s="105" t="str">
        <f t="shared" si="13"/>
        <v>小海町</v>
      </c>
      <c r="AP30" s="104">
        <f>I30-'[1]様式 (H29末)'!J794</f>
        <v>-18</v>
      </c>
      <c r="AQ30" s="104">
        <f>J30-'[1]様式 (H29末)'!K794</f>
        <v>-5</v>
      </c>
      <c r="AR30" s="103">
        <f>K30-'[1]様式 (H29末)'!L794</f>
        <v>2.724388705090286E-3</v>
      </c>
      <c r="AS30" s="104">
        <f>M30-'[1]様式 (H29末)'!M794</f>
        <v>43</v>
      </c>
      <c r="AT30" s="103">
        <f>O30-'[1]様式 (H29末)'!N794</f>
        <v>1.2072725934095585E-2</v>
      </c>
      <c r="AU30" s="110">
        <f t="shared" si="14"/>
        <v>61</v>
      </c>
      <c r="AV30" s="104">
        <f>P30-'[1]様式 (H29末)'!O794</f>
        <v>0</v>
      </c>
      <c r="AW30" s="104">
        <f>Q30-'[1]様式 (H29末)'!P794</f>
        <v>0</v>
      </c>
      <c r="AX30" s="104">
        <f>R30-'[1]様式 (H29末)'!Q794</f>
        <v>0</v>
      </c>
      <c r="AY30" s="104">
        <f>S30-'[1]様式 (H29末)'!R794</f>
        <v>0</v>
      </c>
      <c r="AZ30" s="104">
        <f>T30-'[1]様式 (H29末)'!S794</f>
        <v>0</v>
      </c>
      <c r="BA30" s="103">
        <f>U30-'[1]様式 (H29末)'!T794</f>
        <v>0</v>
      </c>
      <c r="BB30" s="104">
        <f>V30-'[1]様式 (H29末)'!U794</f>
        <v>0</v>
      </c>
      <c r="BC30" s="104">
        <f>W30-'[1]様式 (H29末)'!V794</f>
        <v>-24</v>
      </c>
      <c r="BD30" s="104">
        <f>X30-'[1]様式 (H29末)'!W794</f>
        <v>-24</v>
      </c>
      <c r="BE30" s="104">
        <f>Y30-'[1]様式 (H29末)'!X794</f>
        <v>-48</v>
      </c>
      <c r="BF30" s="103">
        <f>Z30-'[1]様式 (H29末)'!Y794</f>
        <v>-9.3483372290053823E-3</v>
      </c>
      <c r="BG30" s="104">
        <f>AA30-'[1]様式 (H29末)'!Z794</f>
        <v>0</v>
      </c>
      <c r="BH30" s="103">
        <f>AB30-'[1]様式 (H29末)'!AA794</f>
        <v>0</v>
      </c>
      <c r="BK30" s="109"/>
    </row>
    <row r="31" spans="1:63" ht="20.149999999999999" customHeight="1" x14ac:dyDescent="0.25">
      <c r="A31" s="108"/>
      <c r="B31" s="108"/>
      <c r="C31" s="107">
        <v>785</v>
      </c>
      <c r="D31" s="107" t="s">
        <v>180</v>
      </c>
      <c r="E31" s="119">
        <v>20</v>
      </c>
      <c r="F31" s="118" t="s">
        <v>181</v>
      </c>
      <c r="G31" s="117">
        <v>304</v>
      </c>
      <c r="H31" s="116" t="s">
        <v>110</v>
      </c>
      <c r="I31" s="134">
        <v>4009</v>
      </c>
      <c r="J31" s="114">
        <f t="shared" si="0"/>
        <v>3932</v>
      </c>
      <c r="K31" s="115">
        <f t="shared" si="1"/>
        <v>0.98079321526565233</v>
      </c>
      <c r="L31" s="133">
        <v>1866</v>
      </c>
      <c r="M31" s="134">
        <v>1866</v>
      </c>
      <c r="N31" s="114">
        <f t="shared" si="2"/>
        <v>0</v>
      </c>
      <c r="O31" s="113">
        <f t="shared" si="3"/>
        <v>0.46545273135445248</v>
      </c>
      <c r="P31" s="137">
        <v>2000</v>
      </c>
      <c r="Q31" s="134">
        <v>0</v>
      </c>
      <c r="R31" s="134">
        <v>0</v>
      </c>
      <c r="S31" s="134">
        <v>0</v>
      </c>
      <c r="T31" s="114">
        <f t="shared" si="4"/>
        <v>2000</v>
      </c>
      <c r="U31" s="112">
        <f t="shared" si="5"/>
        <v>0.49887752556747317</v>
      </c>
      <c r="V31" s="133">
        <v>0</v>
      </c>
      <c r="W31" s="134">
        <v>66</v>
      </c>
      <c r="X31" s="134">
        <v>0</v>
      </c>
      <c r="Y31" s="114">
        <f t="shared" si="6"/>
        <v>66</v>
      </c>
      <c r="Z31" s="113">
        <f t="shared" si="7"/>
        <v>1.6462958343726616E-2</v>
      </c>
      <c r="AA31" s="137">
        <v>0</v>
      </c>
      <c r="AB31" s="112">
        <f t="shared" si="8"/>
        <v>0</v>
      </c>
      <c r="AC31" s="136">
        <v>4</v>
      </c>
      <c r="AD31" s="250">
        <f t="shared" si="15"/>
        <v>1.6462958343726616E-2</v>
      </c>
      <c r="AE31" s="111"/>
      <c r="AF31" s="106" t="s">
        <v>110</v>
      </c>
      <c r="AG31" s="106" t="str">
        <f t="shared" si="9"/>
        <v>○</v>
      </c>
      <c r="AH31" s="106">
        <v>304</v>
      </c>
      <c r="AI31" s="106" t="str">
        <f t="shared" si="10"/>
        <v>OK</v>
      </c>
      <c r="AJ31" s="126">
        <v>4009</v>
      </c>
      <c r="AK31" s="106" t="str">
        <f t="shared" si="11"/>
        <v>OK</v>
      </c>
      <c r="AL31" s="106">
        <v>1866</v>
      </c>
      <c r="AM31" s="106" t="str">
        <f t="shared" si="12"/>
        <v>OK</v>
      </c>
      <c r="AO31" s="105" t="str">
        <f t="shared" si="13"/>
        <v>川上村</v>
      </c>
      <c r="AP31" s="104">
        <f>I31-'[1]様式 (H29末)'!J795</f>
        <v>-144</v>
      </c>
      <c r="AQ31" s="104">
        <f>J31-'[1]様式 (H29末)'!K795</f>
        <v>-139</v>
      </c>
      <c r="AR31" s="103">
        <f>K31-'[1]様式 (H29末)'!L795</f>
        <v>5.3797808770872368E-4</v>
      </c>
      <c r="AS31" s="104">
        <f>M31-'[1]様式 (H29末)'!M795</f>
        <v>-117</v>
      </c>
      <c r="AT31" s="103">
        <f>O31-'[1]様式 (H29末)'!N795</f>
        <v>-1.2033423232593043E-2</v>
      </c>
      <c r="AU31" s="110">
        <f t="shared" si="14"/>
        <v>27</v>
      </c>
      <c r="AV31" s="104">
        <f>P31-'[1]様式 (H29末)'!O795</f>
        <v>-33</v>
      </c>
      <c r="AW31" s="104">
        <f>Q31-'[1]様式 (H29末)'!P795</f>
        <v>0</v>
      </c>
      <c r="AX31" s="104">
        <f>R31-'[1]様式 (H29末)'!Q795</f>
        <v>0</v>
      </c>
      <c r="AY31" s="104">
        <f>S31-'[1]様式 (H29末)'!R795</f>
        <v>0</v>
      </c>
      <c r="AZ31" s="104">
        <f>T31-'[1]様式 (H29末)'!S795</f>
        <v>-33</v>
      </c>
      <c r="BA31" s="103">
        <f>U31-'[1]様式 (H29末)'!T795</f>
        <v>9.3518814547835505E-3</v>
      </c>
      <c r="BB31" s="104">
        <f>V31-'[1]様式 (H29末)'!U795</f>
        <v>0</v>
      </c>
      <c r="BC31" s="104">
        <f>W31-'[1]様式 (H29末)'!V795</f>
        <v>11</v>
      </c>
      <c r="BD31" s="104">
        <f>X31-'[1]様式 (H29末)'!W795</f>
        <v>0</v>
      </c>
      <c r="BE31" s="104">
        <f>Y31-'[1]様式 (H29末)'!X795</f>
        <v>11</v>
      </c>
      <c r="BF31" s="103">
        <f>Z31-'[1]様式 (H29末)'!Y795</f>
        <v>3.2195198655180918E-3</v>
      </c>
      <c r="BG31" s="104">
        <f>AA31-'[1]様式 (H29末)'!Z795</f>
        <v>0</v>
      </c>
      <c r="BH31" s="103">
        <f>AB31-'[1]様式 (H29末)'!AA795</f>
        <v>0</v>
      </c>
      <c r="BK31" s="109"/>
    </row>
    <row r="32" spans="1:63" ht="20.149999999999999" customHeight="1" x14ac:dyDescent="0.25">
      <c r="A32" s="108"/>
      <c r="B32" s="108"/>
      <c r="C32" s="107">
        <v>786</v>
      </c>
      <c r="D32" s="107" t="s">
        <v>180</v>
      </c>
      <c r="E32" s="119">
        <v>20</v>
      </c>
      <c r="F32" s="118" t="s">
        <v>181</v>
      </c>
      <c r="G32" s="117">
        <v>305</v>
      </c>
      <c r="H32" s="116" t="s">
        <v>111</v>
      </c>
      <c r="I32" s="134">
        <v>3299</v>
      </c>
      <c r="J32" s="114">
        <f t="shared" si="0"/>
        <v>3243</v>
      </c>
      <c r="K32" s="115">
        <f t="shared" si="1"/>
        <v>0.98302515913913302</v>
      </c>
      <c r="L32" s="133">
        <v>738</v>
      </c>
      <c r="M32" s="134">
        <v>738</v>
      </c>
      <c r="N32" s="114">
        <f t="shared" si="2"/>
        <v>0</v>
      </c>
      <c r="O32" s="113">
        <f t="shared" si="3"/>
        <v>0.22370415277356775</v>
      </c>
      <c r="P32" s="137">
        <v>274</v>
      </c>
      <c r="Q32" s="134">
        <v>0</v>
      </c>
      <c r="R32" s="134">
        <v>0</v>
      </c>
      <c r="S32" s="134">
        <v>0</v>
      </c>
      <c r="T32" s="114">
        <f t="shared" si="4"/>
        <v>274</v>
      </c>
      <c r="U32" s="112">
        <f t="shared" si="5"/>
        <v>8.3055471354956042E-2</v>
      </c>
      <c r="V32" s="133">
        <v>265</v>
      </c>
      <c r="W32" s="134">
        <v>1696</v>
      </c>
      <c r="X32" s="134">
        <v>207</v>
      </c>
      <c r="Y32" s="114">
        <f t="shared" si="6"/>
        <v>2168</v>
      </c>
      <c r="Z32" s="113">
        <f t="shared" si="7"/>
        <v>0.65716883904213397</v>
      </c>
      <c r="AA32" s="137">
        <v>63</v>
      </c>
      <c r="AB32" s="112">
        <f t="shared" si="8"/>
        <v>1.9096695968475297E-2</v>
      </c>
      <c r="AC32" s="136">
        <v>4</v>
      </c>
      <c r="AD32" s="250">
        <f t="shared" si="15"/>
        <v>0.67626553501060926</v>
      </c>
      <c r="AE32" s="111"/>
      <c r="AF32" s="106" t="s">
        <v>111</v>
      </c>
      <c r="AG32" s="106" t="str">
        <f t="shared" si="9"/>
        <v>○</v>
      </c>
      <c r="AH32" s="106">
        <v>305</v>
      </c>
      <c r="AI32" s="106" t="str">
        <f t="shared" si="10"/>
        <v>OK</v>
      </c>
      <c r="AJ32" s="126">
        <v>3299</v>
      </c>
      <c r="AK32" s="106" t="str">
        <f t="shared" si="11"/>
        <v>OK</v>
      </c>
      <c r="AL32" s="106">
        <v>738</v>
      </c>
      <c r="AM32" s="106" t="str">
        <f t="shared" si="12"/>
        <v>OK</v>
      </c>
      <c r="AO32" s="105" t="str">
        <f t="shared" si="13"/>
        <v>南牧村</v>
      </c>
      <c r="AP32" s="104">
        <f>I32-'[1]様式 (H29末)'!J796</f>
        <v>44</v>
      </c>
      <c r="AQ32" s="104">
        <f>J32-'[1]様式 (H29末)'!K796</f>
        <v>30</v>
      </c>
      <c r="AR32" s="103">
        <f>K32-'[1]様式 (H29末)'!L796</f>
        <v>-4.071615054415334E-3</v>
      </c>
      <c r="AS32" s="104">
        <f>M32-'[1]様式 (H29末)'!M796</f>
        <v>-9</v>
      </c>
      <c r="AT32" s="103">
        <f>O32-'[1]様式 (H29末)'!N796</f>
        <v>-5.7889347840359429E-3</v>
      </c>
      <c r="AU32" s="110">
        <f t="shared" si="14"/>
        <v>-53</v>
      </c>
      <c r="AV32" s="104">
        <f>P32-'[1]様式 (H29末)'!O796</f>
        <v>9</v>
      </c>
      <c r="AW32" s="104">
        <f>Q32-'[1]様式 (H29末)'!P796</f>
        <v>0</v>
      </c>
      <c r="AX32" s="104">
        <f>R32-'[1]様式 (H29末)'!Q796</f>
        <v>0</v>
      </c>
      <c r="AY32" s="104">
        <f>S32-'[1]様式 (H29末)'!R796</f>
        <v>0</v>
      </c>
      <c r="AZ32" s="104">
        <f>T32-'[1]様式 (H29末)'!S796</f>
        <v>9</v>
      </c>
      <c r="BA32" s="103">
        <f>U32-'[1]様式 (H29末)'!T796</f>
        <v>1.6422609094875334E-3</v>
      </c>
      <c r="BB32" s="104">
        <f>V32-'[1]様式 (H29末)'!U796</f>
        <v>-11</v>
      </c>
      <c r="BC32" s="104">
        <f>W32-'[1]様式 (H29末)'!V796</f>
        <v>23</v>
      </c>
      <c r="BD32" s="104">
        <f>X32-'[1]様式 (H29末)'!W796</f>
        <v>19</v>
      </c>
      <c r="BE32" s="104">
        <f>Y32-'[1]様式 (H29末)'!X796</f>
        <v>31</v>
      </c>
      <c r="BF32" s="103">
        <f>Z32-'[1]様式 (H29末)'!Y796</f>
        <v>6.4042122339358354E-4</v>
      </c>
      <c r="BG32" s="104">
        <f>AA32-'[1]様式 (H29末)'!Z796</f>
        <v>-1</v>
      </c>
      <c r="BH32" s="103">
        <f>AB32-'[1]様式 (H29末)'!AA796</f>
        <v>-5.6536240326049425E-4</v>
      </c>
      <c r="BK32" s="109"/>
    </row>
    <row r="33" spans="1:63" ht="20.149999999999999" customHeight="1" x14ac:dyDescent="0.25">
      <c r="A33" s="108"/>
      <c r="B33" s="108"/>
      <c r="C33" s="107">
        <v>787</v>
      </c>
      <c r="D33" s="107" t="s">
        <v>180</v>
      </c>
      <c r="E33" s="119">
        <v>20</v>
      </c>
      <c r="F33" s="118" t="s">
        <v>181</v>
      </c>
      <c r="G33" s="117">
        <v>306</v>
      </c>
      <c r="H33" s="116" t="s">
        <v>184</v>
      </c>
      <c r="I33" s="134">
        <v>1017</v>
      </c>
      <c r="J33" s="114">
        <f t="shared" si="0"/>
        <v>929</v>
      </c>
      <c r="K33" s="115">
        <f t="shared" si="1"/>
        <v>0.91347099311701085</v>
      </c>
      <c r="L33" s="133">
        <v>0</v>
      </c>
      <c r="M33" s="134">
        <v>0</v>
      </c>
      <c r="N33" s="114">
        <f t="shared" si="2"/>
        <v>0</v>
      </c>
      <c r="O33" s="113">
        <f t="shared" si="3"/>
        <v>0</v>
      </c>
      <c r="P33" s="137">
        <v>0</v>
      </c>
      <c r="Q33" s="134">
        <v>0</v>
      </c>
      <c r="R33" s="134">
        <v>0</v>
      </c>
      <c r="S33" s="134">
        <v>0</v>
      </c>
      <c r="T33" s="114">
        <f t="shared" si="4"/>
        <v>0</v>
      </c>
      <c r="U33" s="112">
        <f t="shared" si="5"/>
        <v>0</v>
      </c>
      <c r="V33" s="133">
        <v>177</v>
      </c>
      <c r="W33" s="134">
        <v>747</v>
      </c>
      <c r="X33" s="134">
        <v>5</v>
      </c>
      <c r="Y33" s="114">
        <f t="shared" si="6"/>
        <v>929</v>
      </c>
      <c r="Z33" s="113">
        <f t="shared" si="7"/>
        <v>0.91347099311701085</v>
      </c>
      <c r="AA33" s="137">
        <v>0</v>
      </c>
      <c r="AB33" s="112">
        <f t="shared" si="8"/>
        <v>0</v>
      </c>
      <c r="AC33" s="136">
        <v>4</v>
      </c>
      <c r="AD33" s="250">
        <f t="shared" si="15"/>
        <v>0.91347099311701085</v>
      </c>
      <c r="AE33" s="111"/>
      <c r="AF33" s="106" t="s">
        <v>112</v>
      </c>
      <c r="AG33" s="106" t="str">
        <f t="shared" si="9"/>
        <v>○</v>
      </c>
      <c r="AH33" s="106">
        <v>306</v>
      </c>
      <c r="AI33" s="106" t="str">
        <f t="shared" si="10"/>
        <v>OK</v>
      </c>
      <c r="AJ33" s="126">
        <v>1017</v>
      </c>
      <c r="AK33" s="106" t="str">
        <f t="shared" si="11"/>
        <v>OK</v>
      </c>
      <c r="AL33" s="106">
        <v>0</v>
      </c>
      <c r="AM33" s="106" t="str">
        <f t="shared" si="12"/>
        <v>OK</v>
      </c>
      <c r="AO33" s="105" t="str">
        <f t="shared" si="13"/>
        <v>南相木村</v>
      </c>
      <c r="AP33" s="104">
        <f>I33-'[1]様式 (H29末)'!J797</f>
        <v>-18</v>
      </c>
      <c r="AQ33" s="104">
        <f>J33-'[1]様式 (H29末)'!K797</f>
        <v>-18</v>
      </c>
      <c r="AR33" s="103">
        <f>K33-'[1]様式 (H29末)'!L797</f>
        <v>-1.5048522936171871E-3</v>
      </c>
      <c r="AS33" s="104">
        <f>M33-'[1]様式 (H29末)'!M797</f>
        <v>0</v>
      </c>
      <c r="AT33" s="103">
        <f>O33-'[1]様式 (H29末)'!N797</f>
        <v>0</v>
      </c>
      <c r="AU33" s="110">
        <f t="shared" si="14"/>
        <v>18</v>
      </c>
      <c r="AV33" s="104">
        <f>P33-'[1]様式 (H29末)'!O797</f>
        <v>0</v>
      </c>
      <c r="AW33" s="104">
        <f>Q33-'[1]様式 (H29末)'!P797</f>
        <v>0</v>
      </c>
      <c r="AX33" s="104">
        <f>R33-'[1]様式 (H29末)'!Q797</f>
        <v>0</v>
      </c>
      <c r="AY33" s="104">
        <f>S33-'[1]様式 (H29末)'!R797</f>
        <v>0</v>
      </c>
      <c r="AZ33" s="104">
        <f>T33-'[1]様式 (H29末)'!S797</f>
        <v>0</v>
      </c>
      <c r="BA33" s="103">
        <f>U33-'[1]様式 (H29末)'!T797</f>
        <v>0</v>
      </c>
      <c r="BB33" s="104">
        <f>V33-'[1]様式 (H29末)'!U797</f>
        <v>-29</v>
      </c>
      <c r="BC33" s="104">
        <f>W33-'[1]様式 (H29末)'!V797</f>
        <v>11</v>
      </c>
      <c r="BD33" s="104">
        <f>X33-'[1]様式 (H29末)'!W797</f>
        <v>0</v>
      </c>
      <c r="BE33" s="104">
        <f>Y33-'[1]様式 (H29末)'!X797</f>
        <v>-18</v>
      </c>
      <c r="BF33" s="103">
        <f>Z33-'[1]様式 (H29末)'!Y797</f>
        <v>-1.5048522936171871E-3</v>
      </c>
      <c r="BG33" s="104">
        <f>AA33-'[1]様式 (H29末)'!Z797</f>
        <v>0</v>
      </c>
      <c r="BH33" s="103">
        <f>AB33-'[1]様式 (H29末)'!AA797</f>
        <v>0</v>
      </c>
      <c r="BK33" s="109"/>
    </row>
    <row r="34" spans="1:63" ht="20.149999999999999" customHeight="1" x14ac:dyDescent="0.25">
      <c r="A34" s="108"/>
      <c r="B34" s="108"/>
      <c r="C34" s="107">
        <v>788</v>
      </c>
      <c r="D34" s="107" t="s">
        <v>180</v>
      </c>
      <c r="E34" s="119">
        <v>20</v>
      </c>
      <c r="F34" s="118" t="s">
        <v>181</v>
      </c>
      <c r="G34" s="117">
        <v>307</v>
      </c>
      <c r="H34" s="116" t="s">
        <v>113</v>
      </c>
      <c r="I34" s="134">
        <v>754</v>
      </c>
      <c r="J34" s="114">
        <f t="shared" si="0"/>
        <v>627</v>
      </c>
      <c r="K34" s="115">
        <f t="shared" si="1"/>
        <v>0.83156498673740054</v>
      </c>
      <c r="L34" s="133">
        <v>0</v>
      </c>
      <c r="M34" s="134">
        <v>0</v>
      </c>
      <c r="N34" s="114">
        <f t="shared" si="2"/>
        <v>0</v>
      </c>
      <c r="O34" s="113">
        <f t="shared" si="3"/>
        <v>0</v>
      </c>
      <c r="P34" s="137">
        <v>0</v>
      </c>
      <c r="Q34" s="134">
        <v>0</v>
      </c>
      <c r="R34" s="134">
        <v>0</v>
      </c>
      <c r="S34" s="134">
        <v>0</v>
      </c>
      <c r="T34" s="114">
        <f t="shared" si="4"/>
        <v>0</v>
      </c>
      <c r="U34" s="112">
        <f t="shared" si="5"/>
        <v>0</v>
      </c>
      <c r="V34" s="133">
        <v>0</v>
      </c>
      <c r="W34" s="134">
        <v>627</v>
      </c>
      <c r="X34" s="134">
        <v>0</v>
      </c>
      <c r="Y34" s="114">
        <f t="shared" si="6"/>
        <v>627</v>
      </c>
      <c r="Z34" s="113">
        <f t="shared" si="7"/>
        <v>0.83156498673740054</v>
      </c>
      <c r="AA34" s="137">
        <v>0</v>
      </c>
      <c r="AB34" s="112">
        <f t="shared" si="8"/>
        <v>0</v>
      </c>
      <c r="AC34" s="136">
        <v>4</v>
      </c>
      <c r="AD34" s="250">
        <f t="shared" si="15"/>
        <v>0.83156498673740054</v>
      </c>
      <c r="AE34" s="111"/>
      <c r="AF34" s="106" t="s">
        <v>113</v>
      </c>
      <c r="AG34" s="106" t="str">
        <f t="shared" si="9"/>
        <v>○</v>
      </c>
      <c r="AH34" s="106">
        <v>307</v>
      </c>
      <c r="AI34" s="106" t="str">
        <f t="shared" si="10"/>
        <v>OK</v>
      </c>
      <c r="AJ34" s="126">
        <v>754</v>
      </c>
      <c r="AK34" s="106" t="str">
        <f t="shared" si="11"/>
        <v>OK</v>
      </c>
      <c r="AL34" s="106">
        <v>0</v>
      </c>
      <c r="AM34" s="106" t="str">
        <f t="shared" si="12"/>
        <v>OK</v>
      </c>
      <c r="AO34" s="105" t="str">
        <f t="shared" si="13"/>
        <v>北相木村</v>
      </c>
      <c r="AP34" s="104">
        <f>I34-'[1]様式 (H29末)'!J798</f>
        <v>-4</v>
      </c>
      <c r="AQ34" s="104">
        <f>J34-'[1]様式 (H29末)'!K798</f>
        <v>4</v>
      </c>
      <c r="AR34" s="103">
        <f>K34-'[1]様式 (H29末)'!L798</f>
        <v>9.6652505896432928E-3</v>
      </c>
      <c r="AS34" s="104">
        <f>M34-'[1]様式 (H29末)'!M798</f>
        <v>0</v>
      </c>
      <c r="AT34" s="103">
        <f>O34-'[1]様式 (H29末)'!N798</f>
        <v>0</v>
      </c>
      <c r="AU34" s="110">
        <f t="shared" si="14"/>
        <v>4</v>
      </c>
      <c r="AV34" s="104">
        <f>P34-'[1]様式 (H29末)'!O798</f>
        <v>0</v>
      </c>
      <c r="AW34" s="104">
        <f>Q34-'[1]様式 (H29末)'!P798</f>
        <v>0</v>
      </c>
      <c r="AX34" s="104">
        <f>R34-'[1]様式 (H29末)'!Q798</f>
        <v>0</v>
      </c>
      <c r="AY34" s="104">
        <f>S34-'[1]様式 (H29末)'!R798</f>
        <v>0</v>
      </c>
      <c r="AZ34" s="104">
        <f>T34-'[1]様式 (H29末)'!S798</f>
        <v>0</v>
      </c>
      <c r="BA34" s="103">
        <f>U34-'[1]様式 (H29末)'!T798</f>
        <v>0</v>
      </c>
      <c r="BB34" s="104">
        <f>V34-'[1]様式 (H29末)'!U798</f>
        <v>0</v>
      </c>
      <c r="BC34" s="104">
        <f>W34-'[1]様式 (H29末)'!V798</f>
        <v>4</v>
      </c>
      <c r="BD34" s="104">
        <f>X34-'[1]様式 (H29末)'!W798</f>
        <v>0</v>
      </c>
      <c r="BE34" s="104">
        <f>Y34-'[1]様式 (H29末)'!X798</f>
        <v>4</v>
      </c>
      <c r="BF34" s="103">
        <f>Z34-'[1]様式 (H29末)'!Y798</f>
        <v>9.6652505896432928E-3</v>
      </c>
      <c r="BG34" s="104">
        <f>AA34-'[1]様式 (H29末)'!Z798</f>
        <v>0</v>
      </c>
      <c r="BH34" s="103">
        <f>AB34-'[1]様式 (H29末)'!AA798</f>
        <v>0</v>
      </c>
      <c r="BK34" s="109"/>
    </row>
    <row r="35" spans="1:63" ht="20.149999999999999" customHeight="1" x14ac:dyDescent="0.25">
      <c r="A35" s="108"/>
      <c r="B35" s="108"/>
      <c r="C35" s="107">
        <v>789</v>
      </c>
      <c r="D35" s="107" t="s">
        <v>180</v>
      </c>
      <c r="E35" s="119">
        <v>20</v>
      </c>
      <c r="F35" s="118" t="s">
        <v>181</v>
      </c>
      <c r="G35" s="117">
        <v>309</v>
      </c>
      <c r="H35" s="116" t="s">
        <v>114</v>
      </c>
      <c r="I35" s="134">
        <v>11076</v>
      </c>
      <c r="J35" s="114">
        <f t="shared" si="0"/>
        <v>10745</v>
      </c>
      <c r="K35" s="115">
        <f t="shared" si="1"/>
        <v>0.97011556518598774</v>
      </c>
      <c r="L35" s="133">
        <v>9383</v>
      </c>
      <c r="M35" s="134">
        <v>9383</v>
      </c>
      <c r="N35" s="114">
        <f t="shared" si="2"/>
        <v>0</v>
      </c>
      <c r="O35" s="113">
        <f t="shared" si="3"/>
        <v>0.84714698447092818</v>
      </c>
      <c r="P35" s="137">
        <v>875</v>
      </c>
      <c r="Q35" s="134">
        <v>0</v>
      </c>
      <c r="R35" s="134">
        <v>0</v>
      </c>
      <c r="S35" s="134">
        <v>0</v>
      </c>
      <c r="T35" s="114">
        <f t="shared" si="4"/>
        <v>875</v>
      </c>
      <c r="U35" s="112">
        <f t="shared" si="5"/>
        <v>7.8999638858793783E-2</v>
      </c>
      <c r="V35" s="133">
        <v>0</v>
      </c>
      <c r="W35" s="134">
        <v>487</v>
      </c>
      <c r="X35" s="134">
        <v>0</v>
      </c>
      <c r="Y35" s="114">
        <f t="shared" si="6"/>
        <v>487</v>
      </c>
      <c r="Z35" s="113">
        <f t="shared" si="7"/>
        <v>4.3968941856265799E-2</v>
      </c>
      <c r="AA35" s="137">
        <v>0</v>
      </c>
      <c r="AB35" s="112">
        <f t="shared" si="8"/>
        <v>0</v>
      </c>
      <c r="AC35" s="136">
        <v>3</v>
      </c>
      <c r="AD35" s="250">
        <f t="shared" si="15"/>
        <v>4.3968941856265799E-2</v>
      </c>
      <c r="AE35" s="111"/>
      <c r="AF35" s="106" t="s">
        <v>114</v>
      </c>
      <c r="AG35" s="106" t="str">
        <f t="shared" si="9"/>
        <v>○</v>
      </c>
      <c r="AH35" s="106">
        <v>309</v>
      </c>
      <c r="AI35" s="106" t="str">
        <f t="shared" si="10"/>
        <v>OK</v>
      </c>
      <c r="AJ35" s="126">
        <v>11076</v>
      </c>
      <c r="AK35" s="106" t="str">
        <f t="shared" si="11"/>
        <v>OK</v>
      </c>
      <c r="AL35" s="106">
        <v>9383</v>
      </c>
      <c r="AM35" s="106" t="str">
        <f t="shared" si="12"/>
        <v>OK</v>
      </c>
      <c r="AO35" s="105" t="str">
        <f t="shared" si="13"/>
        <v>佐久穂町</v>
      </c>
      <c r="AP35" s="104">
        <f>I35-'[1]様式 (H29末)'!J799</f>
        <v>-225</v>
      </c>
      <c r="AQ35" s="104">
        <f>J35-'[1]様式 (H29末)'!K799</f>
        <v>-184</v>
      </c>
      <c r="AR35" s="103">
        <f>K35-'[1]様式 (H29末)'!L799</f>
        <v>3.0330061204183467E-3</v>
      </c>
      <c r="AS35" s="104">
        <f>M35-'[1]様式 (H29末)'!M799</f>
        <v>122</v>
      </c>
      <c r="AT35" s="103">
        <f>O35-'[1]様式 (H29末)'!N799</f>
        <v>2.7661983143612012E-2</v>
      </c>
      <c r="AU35" s="110">
        <f t="shared" si="14"/>
        <v>347</v>
      </c>
      <c r="AV35" s="104">
        <f>P35-'[1]様式 (H29末)'!O799</f>
        <v>-336</v>
      </c>
      <c r="AW35" s="104">
        <f>Q35-'[1]様式 (H29末)'!P799</f>
        <v>0</v>
      </c>
      <c r="AX35" s="104">
        <f>R35-'[1]様式 (H29末)'!Q799</f>
        <v>0</v>
      </c>
      <c r="AY35" s="104">
        <f>S35-'[1]様式 (H29末)'!R799</f>
        <v>0</v>
      </c>
      <c r="AZ35" s="104">
        <f>T35-'[1]様式 (H29末)'!S799</f>
        <v>-336</v>
      </c>
      <c r="BA35" s="103">
        <f>U35-'[1]様式 (H29末)'!T799</f>
        <v>-2.8159019667000393E-2</v>
      </c>
      <c r="BB35" s="104">
        <f>V35-'[1]様式 (H29末)'!U799</f>
        <v>0</v>
      </c>
      <c r="BC35" s="104">
        <f>W35-'[1]様式 (H29末)'!V799</f>
        <v>30</v>
      </c>
      <c r="BD35" s="104">
        <f>X35-'[1]様式 (H29末)'!W799</f>
        <v>0</v>
      </c>
      <c r="BE35" s="104">
        <f>Y35-'[1]様式 (H29末)'!X799</f>
        <v>30</v>
      </c>
      <c r="BF35" s="103">
        <f>Z35-'[1]様式 (H29末)'!Y799</f>
        <v>3.5300426438067273E-3</v>
      </c>
      <c r="BG35" s="104">
        <f>AA35-'[1]様式 (H29末)'!Z799</f>
        <v>0</v>
      </c>
      <c r="BH35" s="103">
        <f>AB35-'[1]様式 (H29末)'!AA799</f>
        <v>0</v>
      </c>
      <c r="BK35" s="109"/>
    </row>
    <row r="36" spans="1:63" ht="20.149999999999999" customHeight="1" x14ac:dyDescent="0.25">
      <c r="A36" s="108"/>
      <c r="B36" s="108"/>
      <c r="C36" s="107">
        <v>790</v>
      </c>
      <c r="D36" s="107" t="s">
        <v>180</v>
      </c>
      <c r="E36" s="119">
        <v>20</v>
      </c>
      <c r="F36" s="118" t="s">
        <v>181</v>
      </c>
      <c r="G36" s="117">
        <v>321</v>
      </c>
      <c r="H36" s="116" t="s">
        <v>115</v>
      </c>
      <c r="I36" s="134">
        <v>20295</v>
      </c>
      <c r="J36" s="114">
        <f t="shared" si="0"/>
        <v>16265</v>
      </c>
      <c r="K36" s="115">
        <f t="shared" si="1"/>
        <v>0.80142892338014293</v>
      </c>
      <c r="L36" s="133">
        <v>11110</v>
      </c>
      <c r="M36" s="134">
        <v>9709</v>
      </c>
      <c r="N36" s="114">
        <f t="shared" si="2"/>
        <v>1401</v>
      </c>
      <c r="O36" s="113">
        <f t="shared" si="3"/>
        <v>0.47839369302783935</v>
      </c>
      <c r="P36" s="137">
        <v>609</v>
      </c>
      <c r="Q36" s="134">
        <v>0</v>
      </c>
      <c r="R36" s="134">
        <v>0</v>
      </c>
      <c r="S36" s="134">
        <v>0</v>
      </c>
      <c r="T36" s="114">
        <f t="shared" si="4"/>
        <v>609</v>
      </c>
      <c r="U36" s="112">
        <f t="shared" si="5"/>
        <v>3.0007390983000738E-2</v>
      </c>
      <c r="V36" s="133">
        <v>130</v>
      </c>
      <c r="W36" s="134">
        <v>5563</v>
      </c>
      <c r="X36" s="134">
        <v>254</v>
      </c>
      <c r="Y36" s="114">
        <f t="shared" si="6"/>
        <v>5947</v>
      </c>
      <c r="Z36" s="113">
        <f t="shared" si="7"/>
        <v>0.29302783936930277</v>
      </c>
      <c r="AA36" s="137">
        <v>0</v>
      </c>
      <c r="AB36" s="112">
        <f t="shared" si="8"/>
        <v>0</v>
      </c>
      <c r="AC36" s="136">
        <v>3</v>
      </c>
      <c r="AD36" s="250">
        <f t="shared" si="15"/>
        <v>0.29302783936930277</v>
      </c>
      <c r="AE36" s="111"/>
      <c r="AF36" s="106" t="s">
        <v>115</v>
      </c>
      <c r="AG36" s="106" t="str">
        <f t="shared" si="9"/>
        <v>○</v>
      </c>
      <c r="AH36" s="106">
        <v>321</v>
      </c>
      <c r="AI36" s="106" t="str">
        <f t="shared" si="10"/>
        <v>OK</v>
      </c>
      <c r="AJ36" s="126">
        <v>20295</v>
      </c>
      <c r="AK36" s="106" t="str">
        <f t="shared" si="11"/>
        <v>OK</v>
      </c>
      <c r="AL36" s="106">
        <v>9709</v>
      </c>
      <c r="AM36" s="106" t="str">
        <f t="shared" si="12"/>
        <v>OK</v>
      </c>
      <c r="AO36" s="105" t="str">
        <f t="shared" si="13"/>
        <v>軽井沢町</v>
      </c>
      <c r="AP36" s="104">
        <f>I36-'[1]様式 (H29末)'!J800</f>
        <v>116</v>
      </c>
      <c r="AQ36" s="104">
        <f>J36-'[1]様式 (H29末)'!K800</f>
        <v>58</v>
      </c>
      <c r="AR36" s="103">
        <f>K36-'[1]様式 (H29末)'!L800</f>
        <v>-1.7327793801523717E-3</v>
      </c>
      <c r="AS36" s="104">
        <f>M36-'[1]様式 (H29末)'!M800</f>
        <v>-108</v>
      </c>
      <c r="AT36" s="103">
        <f>O36-'[1]様式 (H29末)'!N800</f>
        <v>-8.1021690069492669E-3</v>
      </c>
      <c r="AU36" s="110">
        <f t="shared" si="14"/>
        <v>-224</v>
      </c>
      <c r="AV36" s="104">
        <f>P36-'[1]様式 (H29末)'!O800</f>
        <v>-12</v>
      </c>
      <c r="AW36" s="104">
        <f>Q36-'[1]様式 (H29末)'!P800</f>
        <v>0</v>
      </c>
      <c r="AX36" s="104">
        <f>R36-'[1]様式 (H29末)'!Q800</f>
        <v>0</v>
      </c>
      <c r="AY36" s="104">
        <f>S36-'[1]様式 (H29末)'!R800</f>
        <v>0</v>
      </c>
      <c r="AZ36" s="104">
        <f>T36-'[1]様式 (H29末)'!S800</f>
        <v>-12</v>
      </c>
      <c r="BA36" s="103">
        <f>U36-'[1]様式 (H29末)'!T800</f>
        <v>-7.6717663680202566E-4</v>
      </c>
      <c r="BB36" s="104">
        <f>V36-'[1]様式 (H29末)'!U800</f>
        <v>0</v>
      </c>
      <c r="BC36" s="104">
        <f>W36-'[1]様式 (H29末)'!V800</f>
        <v>151</v>
      </c>
      <c r="BD36" s="104">
        <f>X36-'[1]様式 (H29末)'!W800</f>
        <v>27</v>
      </c>
      <c r="BE36" s="104">
        <f>Y36-'[1]様式 (H29末)'!X800</f>
        <v>178</v>
      </c>
      <c r="BF36" s="103">
        <f>Z36-'[1]様式 (H29末)'!Y800</f>
        <v>7.1365662635988203E-3</v>
      </c>
      <c r="BG36" s="104">
        <f>AA36-'[1]様式 (H29末)'!Z800</f>
        <v>0</v>
      </c>
      <c r="BH36" s="103">
        <f>AB36-'[1]様式 (H29末)'!AA800</f>
        <v>0</v>
      </c>
      <c r="BK36" s="109"/>
    </row>
    <row r="37" spans="1:63" ht="20.149999999999999" customHeight="1" x14ac:dyDescent="0.25">
      <c r="A37" s="108"/>
      <c r="B37" s="108"/>
      <c r="C37" s="107">
        <v>791</v>
      </c>
      <c r="D37" s="107" t="s">
        <v>180</v>
      </c>
      <c r="E37" s="119">
        <v>20</v>
      </c>
      <c r="F37" s="118" t="s">
        <v>181</v>
      </c>
      <c r="G37" s="117">
        <v>323</v>
      </c>
      <c r="H37" s="116" t="s">
        <v>116</v>
      </c>
      <c r="I37" s="134">
        <v>15562</v>
      </c>
      <c r="J37" s="114">
        <f t="shared" si="0"/>
        <v>15290</v>
      </c>
      <c r="K37" s="115">
        <f t="shared" si="1"/>
        <v>0.98252152679604166</v>
      </c>
      <c r="L37" s="133">
        <v>14136</v>
      </c>
      <c r="M37" s="134">
        <v>14136</v>
      </c>
      <c r="N37" s="114">
        <f t="shared" si="2"/>
        <v>0</v>
      </c>
      <c r="O37" s="113">
        <f t="shared" si="3"/>
        <v>0.9083665338645418</v>
      </c>
      <c r="P37" s="137">
        <v>493</v>
      </c>
      <c r="Q37" s="134">
        <v>0</v>
      </c>
      <c r="R37" s="134">
        <v>0</v>
      </c>
      <c r="S37" s="134">
        <v>0</v>
      </c>
      <c r="T37" s="114">
        <f t="shared" si="4"/>
        <v>493</v>
      </c>
      <c r="U37" s="112">
        <f t="shared" si="5"/>
        <v>3.1679732682174527E-2</v>
      </c>
      <c r="V37" s="133">
        <v>258</v>
      </c>
      <c r="W37" s="134">
        <v>245</v>
      </c>
      <c r="X37" s="134">
        <v>158</v>
      </c>
      <c r="Y37" s="114">
        <f t="shared" si="6"/>
        <v>661</v>
      </c>
      <c r="Z37" s="113">
        <f t="shared" si="7"/>
        <v>4.2475260249325276E-2</v>
      </c>
      <c r="AA37" s="137">
        <v>0</v>
      </c>
      <c r="AB37" s="112">
        <f t="shared" si="8"/>
        <v>0</v>
      </c>
      <c r="AC37" s="136">
        <v>3</v>
      </c>
      <c r="AD37" s="250">
        <f t="shared" si="15"/>
        <v>4.2475260249325276E-2</v>
      </c>
      <c r="AE37" s="111"/>
      <c r="AF37" s="106" t="s">
        <v>116</v>
      </c>
      <c r="AG37" s="106" t="str">
        <f t="shared" si="9"/>
        <v>○</v>
      </c>
      <c r="AH37" s="106">
        <v>323</v>
      </c>
      <c r="AI37" s="106" t="str">
        <f t="shared" si="10"/>
        <v>OK</v>
      </c>
      <c r="AJ37" s="126">
        <v>15562</v>
      </c>
      <c r="AK37" s="106" t="str">
        <f t="shared" si="11"/>
        <v>OK</v>
      </c>
      <c r="AL37" s="106">
        <v>14136</v>
      </c>
      <c r="AM37" s="106" t="str">
        <f t="shared" si="12"/>
        <v>OK</v>
      </c>
      <c r="AO37" s="105" t="str">
        <f t="shared" si="13"/>
        <v>御代田町</v>
      </c>
      <c r="AP37" s="104">
        <f>I37-'[1]様式 (H29末)'!J801</f>
        <v>40</v>
      </c>
      <c r="AQ37" s="104">
        <f>J37-'[1]様式 (H29末)'!K801</f>
        <v>-40</v>
      </c>
      <c r="AR37" s="103">
        <f>K37-'[1]様式 (H29末)'!L801</f>
        <v>-5.1089331962274054E-3</v>
      </c>
      <c r="AS37" s="104">
        <f>M37-'[1]様式 (H29末)'!M801</f>
        <v>-27</v>
      </c>
      <c r="AT37" s="103">
        <f>O37-'[1]様式 (H29末)'!N801</f>
        <v>-4.0803157682375302E-3</v>
      </c>
      <c r="AU37" s="110">
        <f t="shared" si="14"/>
        <v>-67</v>
      </c>
      <c r="AV37" s="104">
        <f>P37-'[1]様式 (H29末)'!O801</f>
        <v>-39</v>
      </c>
      <c r="AW37" s="104">
        <f>Q37-'[1]様式 (H29末)'!P801</f>
        <v>0</v>
      </c>
      <c r="AX37" s="104">
        <f>R37-'[1]様式 (H29末)'!Q801</f>
        <v>0</v>
      </c>
      <c r="AY37" s="104">
        <f>S37-'[1]様式 (H29末)'!R801</f>
        <v>0</v>
      </c>
      <c r="AZ37" s="104">
        <f>T37-'[1]様式 (H29末)'!S801</f>
        <v>-39</v>
      </c>
      <c r="BA37" s="103">
        <f>U37-'[1]様式 (H29末)'!T801</f>
        <v>-2.5942010892466838E-3</v>
      </c>
      <c r="BB37" s="104">
        <f>V37-'[1]様式 (H29末)'!U801</f>
        <v>29</v>
      </c>
      <c r="BC37" s="104">
        <f>W37-'[1]様式 (H29末)'!V801</f>
        <v>-6</v>
      </c>
      <c r="BD37" s="104">
        <f>X37-'[1]様式 (H29末)'!W801</f>
        <v>3</v>
      </c>
      <c r="BE37" s="104">
        <f>Y37-'[1]様式 (H29末)'!X801</f>
        <v>26</v>
      </c>
      <c r="BF37" s="103">
        <f>Z37-'[1]様式 (H29末)'!Y801</f>
        <v>1.5655836612567253E-3</v>
      </c>
      <c r="BG37" s="104">
        <f>AA37-'[1]様式 (H29末)'!Z801</f>
        <v>0</v>
      </c>
      <c r="BH37" s="103">
        <f>AB37-'[1]様式 (H29末)'!AA801</f>
        <v>0</v>
      </c>
      <c r="BK37" s="109"/>
    </row>
    <row r="38" spans="1:63" ht="20.149999999999999" customHeight="1" x14ac:dyDescent="0.25">
      <c r="A38" s="108"/>
      <c r="B38" s="108"/>
      <c r="C38" s="107">
        <v>792</v>
      </c>
      <c r="D38" s="107" t="s">
        <v>180</v>
      </c>
      <c r="E38" s="119">
        <v>20</v>
      </c>
      <c r="F38" s="118" t="s">
        <v>181</v>
      </c>
      <c r="G38" s="117">
        <v>324</v>
      </c>
      <c r="H38" s="116" t="s">
        <v>183</v>
      </c>
      <c r="I38" s="134">
        <v>7268</v>
      </c>
      <c r="J38" s="114">
        <f t="shared" si="0"/>
        <v>7141</v>
      </c>
      <c r="K38" s="115">
        <f t="shared" si="1"/>
        <v>0.98252614199229504</v>
      </c>
      <c r="L38" s="133">
        <v>3386</v>
      </c>
      <c r="M38" s="134">
        <v>3386</v>
      </c>
      <c r="N38" s="114">
        <f t="shared" si="2"/>
        <v>0</v>
      </c>
      <c r="O38" s="113">
        <f t="shared" si="3"/>
        <v>0.46587782058337918</v>
      </c>
      <c r="P38" s="137">
        <v>3236</v>
      </c>
      <c r="Q38" s="134">
        <v>0</v>
      </c>
      <c r="R38" s="134">
        <v>0</v>
      </c>
      <c r="S38" s="134">
        <v>0</v>
      </c>
      <c r="T38" s="114">
        <f t="shared" si="4"/>
        <v>3236</v>
      </c>
      <c r="U38" s="112">
        <f t="shared" si="5"/>
        <v>0.44523940561364889</v>
      </c>
      <c r="V38" s="133">
        <v>200</v>
      </c>
      <c r="W38" s="134">
        <v>107</v>
      </c>
      <c r="X38" s="134">
        <v>15</v>
      </c>
      <c r="Y38" s="114">
        <f t="shared" si="6"/>
        <v>322</v>
      </c>
      <c r="Z38" s="113">
        <f t="shared" si="7"/>
        <v>4.4303797468354431E-2</v>
      </c>
      <c r="AA38" s="137">
        <v>197</v>
      </c>
      <c r="AB38" s="112">
        <f t="shared" si="8"/>
        <v>2.7105118326912495E-2</v>
      </c>
      <c r="AC38" s="136">
        <v>3</v>
      </c>
      <c r="AD38" s="250">
        <f t="shared" si="15"/>
        <v>7.1408915795266925E-2</v>
      </c>
      <c r="AE38" s="111"/>
      <c r="AF38" s="106" t="s">
        <v>117</v>
      </c>
      <c r="AG38" s="106" t="str">
        <f t="shared" si="9"/>
        <v>○</v>
      </c>
      <c r="AH38" s="106">
        <v>324</v>
      </c>
      <c r="AI38" s="106" t="str">
        <f t="shared" si="10"/>
        <v>OK</v>
      </c>
      <c r="AJ38" s="126">
        <v>7268</v>
      </c>
      <c r="AK38" s="106" t="str">
        <f t="shared" si="11"/>
        <v>OK</v>
      </c>
      <c r="AL38" s="106">
        <v>3386</v>
      </c>
      <c r="AM38" s="106" t="str">
        <f t="shared" si="12"/>
        <v>OK</v>
      </c>
      <c r="AO38" s="105" t="str">
        <f t="shared" si="13"/>
        <v>立科町</v>
      </c>
      <c r="AP38" s="104">
        <f>I38-'[1]様式 (H29末)'!J802</f>
        <v>-84</v>
      </c>
      <c r="AQ38" s="104">
        <f>J38-'[1]様式 (H29末)'!K802</f>
        <v>-77</v>
      </c>
      <c r="AR38" s="103">
        <f>K38-'[1]様式 (H29末)'!L802</f>
        <v>7.5247496291530602E-4</v>
      </c>
      <c r="AS38" s="104">
        <f>M38-'[1]様式 (H29末)'!M802</f>
        <v>-6</v>
      </c>
      <c r="AT38" s="103">
        <f>O38-'[1]様式 (H29末)'!N802</f>
        <v>4.5067650882757992E-3</v>
      </c>
      <c r="AU38" s="110">
        <f t="shared" si="14"/>
        <v>78</v>
      </c>
      <c r="AV38" s="104">
        <f>P38-'[1]様式 (H29末)'!O802</f>
        <v>-73</v>
      </c>
      <c r="AW38" s="104">
        <f>Q38-'[1]様式 (H29末)'!P802</f>
        <v>0</v>
      </c>
      <c r="AX38" s="104">
        <f>R38-'[1]様式 (H29末)'!Q802</f>
        <v>0</v>
      </c>
      <c r="AY38" s="104">
        <f>S38-'[1]様式 (H29末)'!R802</f>
        <v>0</v>
      </c>
      <c r="AZ38" s="104">
        <f>T38-'[1]様式 (H29末)'!S802</f>
        <v>-73</v>
      </c>
      <c r="BA38" s="103">
        <f>U38-'[1]様式 (H29末)'!T802</f>
        <v>-4.8422048324882061E-3</v>
      </c>
      <c r="BB38" s="104">
        <f>V38-'[1]様式 (H29末)'!U802</f>
        <v>13</v>
      </c>
      <c r="BC38" s="104">
        <f>W38-'[1]様式 (H29末)'!V802</f>
        <v>-5</v>
      </c>
      <c r="BD38" s="104">
        <f>X38-'[1]様式 (H29末)'!W802</f>
        <v>7</v>
      </c>
      <c r="BE38" s="104">
        <f>Y38-'[1]様式 (H29末)'!X802</f>
        <v>15</v>
      </c>
      <c r="BF38" s="103">
        <f>Z38-'[1]様式 (H29末)'!Y802</f>
        <v>2.5464525282020908E-3</v>
      </c>
      <c r="BG38" s="104">
        <f>AA38-'[1]様式 (H29末)'!Z802</f>
        <v>-13</v>
      </c>
      <c r="BH38" s="103">
        <f>AB38-'[1]様式 (H29末)'!AA802</f>
        <v>-1.4585378210744473E-3</v>
      </c>
      <c r="BK38" s="109"/>
    </row>
    <row r="39" spans="1:63" ht="20.149999999999999" customHeight="1" x14ac:dyDescent="0.25">
      <c r="A39" s="108"/>
      <c r="B39" s="108"/>
      <c r="C39" s="107">
        <v>793</v>
      </c>
      <c r="D39" s="107" t="s">
        <v>180</v>
      </c>
      <c r="E39" s="119">
        <v>20</v>
      </c>
      <c r="F39" s="118" t="s">
        <v>181</v>
      </c>
      <c r="G39" s="117">
        <v>349</v>
      </c>
      <c r="H39" s="116" t="s">
        <v>118</v>
      </c>
      <c r="I39" s="134">
        <v>4376</v>
      </c>
      <c r="J39" s="114">
        <f t="shared" si="0"/>
        <v>4261</v>
      </c>
      <c r="K39" s="115">
        <f t="shared" si="1"/>
        <v>0.97372029250457037</v>
      </c>
      <c r="L39" s="133">
        <v>3995</v>
      </c>
      <c r="M39" s="134">
        <v>3995</v>
      </c>
      <c r="N39" s="114">
        <f t="shared" si="2"/>
        <v>0</v>
      </c>
      <c r="O39" s="113">
        <f t="shared" si="3"/>
        <v>0.91293418647166358</v>
      </c>
      <c r="P39" s="137">
        <v>0</v>
      </c>
      <c r="Q39" s="134">
        <v>0</v>
      </c>
      <c r="R39" s="134">
        <v>0</v>
      </c>
      <c r="S39" s="134">
        <v>0</v>
      </c>
      <c r="T39" s="114">
        <f t="shared" si="4"/>
        <v>0</v>
      </c>
      <c r="U39" s="112">
        <f t="shared" si="5"/>
        <v>0</v>
      </c>
      <c r="V39" s="133">
        <v>0</v>
      </c>
      <c r="W39" s="134">
        <v>259</v>
      </c>
      <c r="X39" s="134">
        <v>7</v>
      </c>
      <c r="Y39" s="114">
        <f t="shared" si="6"/>
        <v>266</v>
      </c>
      <c r="Z39" s="113">
        <f t="shared" si="7"/>
        <v>6.0786106032906767E-2</v>
      </c>
      <c r="AA39" s="137">
        <v>0</v>
      </c>
      <c r="AB39" s="112">
        <f t="shared" si="8"/>
        <v>0</v>
      </c>
      <c r="AC39" s="136">
        <v>4</v>
      </c>
      <c r="AD39" s="250">
        <f t="shared" si="15"/>
        <v>6.0786106032906767E-2</v>
      </c>
      <c r="AE39" s="111"/>
      <c r="AF39" s="106" t="s">
        <v>118</v>
      </c>
      <c r="AG39" s="106" t="str">
        <f t="shared" si="9"/>
        <v>○</v>
      </c>
      <c r="AH39" s="106">
        <v>349</v>
      </c>
      <c r="AI39" s="106" t="str">
        <f t="shared" si="10"/>
        <v>OK</v>
      </c>
      <c r="AJ39" s="126">
        <v>4376</v>
      </c>
      <c r="AK39" s="106" t="str">
        <f t="shared" si="11"/>
        <v>OK</v>
      </c>
      <c r="AL39" s="106">
        <v>3995</v>
      </c>
      <c r="AM39" s="106" t="str">
        <f t="shared" si="12"/>
        <v>OK</v>
      </c>
      <c r="AO39" s="105" t="str">
        <f t="shared" si="13"/>
        <v>青木村</v>
      </c>
      <c r="AP39" s="104">
        <f>I39-'[1]様式 (H29末)'!J803</f>
        <v>-36</v>
      </c>
      <c r="AQ39" s="104">
        <f>J39-'[1]様式 (H29末)'!K803</f>
        <v>2</v>
      </c>
      <c r="AR39" s="103">
        <f>K39-'[1]様式 (H29末)'!L803</f>
        <v>8.3984430032104651E-3</v>
      </c>
      <c r="AS39" s="104">
        <f>M39-'[1]様式 (H29末)'!M803</f>
        <v>-7</v>
      </c>
      <c r="AT39" s="103">
        <f>O39-'[1]様式 (H29末)'!N803</f>
        <v>5.8625636248820223E-3</v>
      </c>
      <c r="AU39" s="110">
        <f t="shared" si="14"/>
        <v>29</v>
      </c>
      <c r="AV39" s="104">
        <f>P39-'[1]様式 (H29末)'!O803</f>
        <v>0</v>
      </c>
      <c r="AW39" s="104">
        <f>Q39-'[1]様式 (H29末)'!P803</f>
        <v>0</v>
      </c>
      <c r="AX39" s="104">
        <f>R39-'[1]様式 (H29末)'!Q803</f>
        <v>0</v>
      </c>
      <c r="AY39" s="104">
        <f>S39-'[1]様式 (H29末)'!R803</f>
        <v>0</v>
      </c>
      <c r="AZ39" s="104">
        <f>T39-'[1]様式 (H29末)'!S803</f>
        <v>0</v>
      </c>
      <c r="BA39" s="103">
        <f>U39-'[1]様式 (H29末)'!T803</f>
        <v>0</v>
      </c>
      <c r="BB39" s="104">
        <f>V39-'[1]様式 (H29末)'!U803</f>
        <v>0</v>
      </c>
      <c r="BC39" s="104">
        <f>W39-'[1]様式 (H29末)'!V803</f>
        <v>9</v>
      </c>
      <c r="BD39" s="104">
        <f>X39-'[1]様式 (H29末)'!W803</f>
        <v>0</v>
      </c>
      <c r="BE39" s="104">
        <f>Y39-'[1]様式 (H29末)'!X803</f>
        <v>9</v>
      </c>
      <c r="BF39" s="103">
        <f>Z39-'[1]様式 (H29末)'!Y803</f>
        <v>2.5358793783283456E-3</v>
      </c>
      <c r="BG39" s="104">
        <f>AA39-'[1]様式 (H29末)'!Z803</f>
        <v>0</v>
      </c>
      <c r="BH39" s="103">
        <f>AB39-'[1]様式 (H29末)'!AA803</f>
        <v>0</v>
      </c>
      <c r="BK39" s="109"/>
    </row>
    <row r="40" spans="1:63" ht="20.149999999999999" customHeight="1" x14ac:dyDescent="0.25">
      <c r="A40" s="108"/>
      <c r="B40" s="108"/>
      <c r="C40" s="107">
        <v>794</v>
      </c>
      <c r="D40" s="107" t="s">
        <v>180</v>
      </c>
      <c r="E40" s="119">
        <v>20</v>
      </c>
      <c r="F40" s="118" t="s">
        <v>181</v>
      </c>
      <c r="G40" s="117">
        <v>350</v>
      </c>
      <c r="H40" s="116" t="s">
        <v>119</v>
      </c>
      <c r="I40" s="134">
        <v>6088</v>
      </c>
      <c r="J40" s="114">
        <f t="shared" si="0"/>
        <v>5883</v>
      </c>
      <c r="K40" s="115">
        <f t="shared" si="1"/>
        <v>0.96632720105124836</v>
      </c>
      <c r="L40" s="133">
        <v>5398</v>
      </c>
      <c r="M40" s="134">
        <v>5398</v>
      </c>
      <c r="N40" s="114">
        <f t="shared" si="2"/>
        <v>0</v>
      </c>
      <c r="O40" s="113">
        <f t="shared" si="3"/>
        <v>0.88666228646517742</v>
      </c>
      <c r="P40" s="137">
        <v>0</v>
      </c>
      <c r="Q40" s="134">
        <v>0</v>
      </c>
      <c r="R40" s="134">
        <v>0</v>
      </c>
      <c r="S40" s="134">
        <v>62</v>
      </c>
      <c r="T40" s="114">
        <f t="shared" si="4"/>
        <v>62</v>
      </c>
      <c r="U40" s="112">
        <f t="shared" si="5"/>
        <v>1.0183968462549276E-2</v>
      </c>
      <c r="V40" s="133">
        <v>36</v>
      </c>
      <c r="W40" s="134">
        <v>387</v>
      </c>
      <c r="X40" s="134">
        <v>0</v>
      </c>
      <c r="Y40" s="114">
        <f t="shared" si="6"/>
        <v>423</v>
      </c>
      <c r="Z40" s="113">
        <f t="shared" si="7"/>
        <v>6.9480946123521681E-2</v>
      </c>
      <c r="AA40" s="137">
        <v>0</v>
      </c>
      <c r="AB40" s="112">
        <f t="shared" si="8"/>
        <v>0</v>
      </c>
      <c r="AC40" s="136">
        <v>3</v>
      </c>
      <c r="AD40" s="250">
        <f t="shared" si="15"/>
        <v>6.9480946123521681E-2</v>
      </c>
      <c r="AE40" s="111"/>
      <c r="AF40" s="106" t="s">
        <v>119</v>
      </c>
      <c r="AG40" s="106" t="str">
        <f t="shared" si="9"/>
        <v>○</v>
      </c>
      <c r="AH40" s="106">
        <v>350</v>
      </c>
      <c r="AI40" s="106" t="str">
        <f t="shared" si="10"/>
        <v>OK</v>
      </c>
      <c r="AJ40" s="126">
        <v>6088</v>
      </c>
      <c r="AK40" s="106" t="str">
        <f t="shared" si="11"/>
        <v>OK</v>
      </c>
      <c r="AL40" s="106">
        <v>5398</v>
      </c>
      <c r="AM40" s="106" t="str">
        <f t="shared" si="12"/>
        <v>OK</v>
      </c>
      <c r="AO40" s="105" t="str">
        <f t="shared" si="13"/>
        <v>長和町</v>
      </c>
      <c r="AP40" s="104">
        <f>I40-'[1]様式 (H29末)'!J804</f>
        <v>-102</v>
      </c>
      <c r="AQ40" s="104">
        <f>J40-'[1]様式 (H29末)'!K804</f>
        <v>-100</v>
      </c>
      <c r="AR40" s="103">
        <f>K40-'[1]様式 (H29末)'!L804</f>
        <v>-2.3176502306510027E-4</v>
      </c>
      <c r="AS40" s="104">
        <f>M40-'[1]様式 (H29末)'!M804</f>
        <v>-99</v>
      </c>
      <c r="AT40" s="103">
        <f>O40-'[1]様式 (H29末)'!N804</f>
        <v>-1.3829477836109216E-3</v>
      </c>
      <c r="AU40" s="110">
        <f t="shared" si="14"/>
        <v>3</v>
      </c>
      <c r="AV40" s="104">
        <f>P40-'[1]様式 (H29末)'!O804</f>
        <v>0</v>
      </c>
      <c r="AW40" s="104">
        <f>Q40-'[1]様式 (H29末)'!P804</f>
        <v>0</v>
      </c>
      <c r="AX40" s="104">
        <f>R40-'[1]様式 (H29末)'!Q804</f>
        <v>0</v>
      </c>
      <c r="AY40" s="104">
        <f>S40-'[1]様式 (H29末)'!R804</f>
        <v>-4</v>
      </c>
      <c r="AZ40" s="104">
        <f>T40-'[1]様式 (H29末)'!S804</f>
        <v>-4</v>
      </c>
      <c r="BA40" s="103">
        <f>U40-'[1]様式 (H29末)'!T804</f>
        <v>-4.7839018042326008E-4</v>
      </c>
      <c r="BB40" s="104">
        <f>V40-'[1]様式 (H29末)'!U804</f>
        <v>0</v>
      </c>
      <c r="BC40" s="104">
        <f>W40-'[1]様式 (H29末)'!V804</f>
        <v>3</v>
      </c>
      <c r="BD40" s="104">
        <f>X40-'[1]様式 (H29末)'!W804</f>
        <v>0</v>
      </c>
      <c r="BE40" s="104">
        <f>Y40-'[1]様式 (H29末)'!X804</f>
        <v>3</v>
      </c>
      <c r="BF40" s="103">
        <f>Z40-'[1]様式 (H29末)'!Y804</f>
        <v>1.6295729409691734E-3</v>
      </c>
      <c r="BG40" s="104">
        <f>AA40-'[1]様式 (H29末)'!Z804</f>
        <v>0</v>
      </c>
      <c r="BH40" s="103">
        <f>AB40-'[1]様式 (H29末)'!AA804</f>
        <v>0</v>
      </c>
      <c r="BK40" s="109"/>
    </row>
    <row r="41" spans="1:63" ht="20.149999999999999" customHeight="1" x14ac:dyDescent="0.25">
      <c r="A41" s="108"/>
      <c r="B41" s="108"/>
      <c r="C41" s="107">
        <v>795</v>
      </c>
      <c r="D41" s="107" t="s">
        <v>180</v>
      </c>
      <c r="E41" s="119">
        <v>20</v>
      </c>
      <c r="F41" s="118" t="s">
        <v>181</v>
      </c>
      <c r="G41" s="117">
        <v>361</v>
      </c>
      <c r="H41" s="116" t="s">
        <v>120</v>
      </c>
      <c r="I41" s="134">
        <v>20055</v>
      </c>
      <c r="J41" s="114">
        <f t="shared" si="0"/>
        <v>20045</v>
      </c>
      <c r="K41" s="115">
        <f t="shared" si="1"/>
        <v>0.99950137122911997</v>
      </c>
      <c r="L41" s="133">
        <v>20045</v>
      </c>
      <c r="M41" s="134">
        <v>20045</v>
      </c>
      <c r="N41" s="114">
        <f t="shared" si="2"/>
        <v>0</v>
      </c>
      <c r="O41" s="113">
        <f t="shared" si="3"/>
        <v>0.99950137122911997</v>
      </c>
      <c r="P41" s="137">
        <v>0</v>
      </c>
      <c r="Q41" s="134">
        <v>0</v>
      </c>
      <c r="R41" s="134">
        <v>0</v>
      </c>
      <c r="S41" s="134">
        <v>0</v>
      </c>
      <c r="T41" s="114">
        <f t="shared" si="4"/>
        <v>0</v>
      </c>
      <c r="U41" s="112">
        <f t="shared" si="5"/>
        <v>0</v>
      </c>
      <c r="V41" s="133">
        <v>0</v>
      </c>
      <c r="W41" s="134">
        <v>0</v>
      </c>
      <c r="X41" s="134">
        <v>0</v>
      </c>
      <c r="Y41" s="114">
        <f t="shared" si="6"/>
        <v>0</v>
      </c>
      <c r="Z41" s="113">
        <f t="shared" si="7"/>
        <v>0</v>
      </c>
      <c r="AA41" s="137">
        <v>0</v>
      </c>
      <c r="AB41" s="112">
        <f t="shared" si="8"/>
        <v>0</v>
      </c>
      <c r="AC41" s="136">
        <v>3</v>
      </c>
      <c r="AD41" s="250">
        <f t="shared" si="15"/>
        <v>0</v>
      </c>
      <c r="AE41" s="111"/>
      <c r="AF41" s="106" t="s">
        <v>120</v>
      </c>
      <c r="AG41" s="106" t="str">
        <f t="shared" si="9"/>
        <v>○</v>
      </c>
      <c r="AH41" s="106">
        <v>361</v>
      </c>
      <c r="AI41" s="106" t="str">
        <f t="shared" si="10"/>
        <v>OK</v>
      </c>
      <c r="AJ41" s="126">
        <v>20055</v>
      </c>
      <c r="AK41" s="106" t="str">
        <f t="shared" si="11"/>
        <v>OK</v>
      </c>
      <c r="AL41" s="106">
        <v>20045</v>
      </c>
      <c r="AM41" s="106" t="str">
        <f t="shared" si="12"/>
        <v>OK</v>
      </c>
      <c r="AO41" s="105" t="str">
        <f t="shared" si="13"/>
        <v>下諏訪町</v>
      </c>
      <c r="AP41" s="104">
        <f>I41-'[1]様式 (H29末)'!J805</f>
        <v>-364</v>
      </c>
      <c r="AQ41" s="104">
        <f>J41-'[1]様式 (H29末)'!K805</f>
        <v>-362</v>
      </c>
      <c r="AR41" s="103">
        <f>K41-'[1]様式 (H29末)'!L805</f>
        <v>8.9059166825000702E-5</v>
      </c>
      <c r="AS41" s="104">
        <f>M41-'[1]様式 (H29末)'!M805</f>
        <v>-362</v>
      </c>
      <c r="AT41" s="103">
        <f>O41-'[1]様式 (H29末)'!N805</f>
        <v>8.9059166825000702E-5</v>
      </c>
      <c r="AU41" s="110">
        <f t="shared" si="14"/>
        <v>2</v>
      </c>
      <c r="AV41" s="104">
        <f>P41-'[1]様式 (H29末)'!O805</f>
        <v>0</v>
      </c>
      <c r="AW41" s="104">
        <f>Q41-'[1]様式 (H29末)'!P805</f>
        <v>0</v>
      </c>
      <c r="AX41" s="104">
        <f>R41-'[1]様式 (H29末)'!Q805</f>
        <v>0</v>
      </c>
      <c r="AY41" s="104">
        <f>S41-'[1]様式 (H29末)'!R805</f>
        <v>0</v>
      </c>
      <c r="AZ41" s="104">
        <f>T41-'[1]様式 (H29末)'!S805</f>
        <v>0</v>
      </c>
      <c r="BA41" s="103">
        <f>U41-'[1]様式 (H29末)'!T805</f>
        <v>0</v>
      </c>
      <c r="BB41" s="104">
        <f>V41-'[1]様式 (H29末)'!U805</f>
        <v>0</v>
      </c>
      <c r="BC41" s="104">
        <f>W41-'[1]様式 (H29末)'!V805</f>
        <v>0</v>
      </c>
      <c r="BD41" s="104">
        <f>X41-'[1]様式 (H29末)'!W805</f>
        <v>0</v>
      </c>
      <c r="BE41" s="104">
        <f>Y41-'[1]様式 (H29末)'!X805</f>
        <v>0</v>
      </c>
      <c r="BF41" s="103">
        <f>Z41-'[1]様式 (H29末)'!Y805</f>
        <v>0</v>
      </c>
      <c r="BG41" s="104">
        <f>AA41-'[1]様式 (H29末)'!Z805</f>
        <v>0</v>
      </c>
      <c r="BH41" s="103">
        <f>AB41-'[1]様式 (H29末)'!AA805</f>
        <v>0</v>
      </c>
      <c r="BK41" s="109"/>
    </row>
    <row r="42" spans="1:63" ht="20.149999999999999" customHeight="1" x14ac:dyDescent="0.25">
      <c r="A42" s="108"/>
      <c r="B42" s="108"/>
      <c r="C42" s="107">
        <v>796</v>
      </c>
      <c r="D42" s="107" t="s">
        <v>180</v>
      </c>
      <c r="E42" s="119">
        <v>20</v>
      </c>
      <c r="F42" s="118" t="s">
        <v>181</v>
      </c>
      <c r="G42" s="117">
        <v>362</v>
      </c>
      <c r="H42" s="116" t="s">
        <v>121</v>
      </c>
      <c r="I42" s="134">
        <v>14485</v>
      </c>
      <c r="J42" s="114">
        <f t="shared" si="0"/>
        <v>14141</v>
      </c>
      <c r="K42" s="115">
        <f t="shared" si="1"/>
        <v>0.97625129444252678</v>
      </c>
      <c r="L42" s="133">
        <v>12076</v>
      </c>
      <c r="M42" s="134">
        <v>11404</v>
      </c>
      <c r="N42" s="114">
        <f t="shared" si="2"/>
        <v>672</v>
      </c>
      <c r="O42" s="113">
        <f t="shared" si="3"/>
        <v>0.78729720400414227</v>
      </c>
      <c r="P42" s="137">
        <v>1755</v>
      </c>
      <c r="Q42" s="134">
        <v>0</v>
      </c>
      <c r="R42" s="134">
        <v>0</v>
      </c>
      <c r="S42" s="134">
        <v>0</v>
      </c>
      <c r="T42" s="114">
        <f t="shared" si="4"/>
        <v>1755</v>
      </c>
      <c r="U42" s="112">
        <f t="shared" si="5"/>
        <v>0.12115982050396962</v>
      </c>
      <c r="V42" s="133">
        <v>0</v>
      </c>
      <c r="W42" s="134">
        <v>705</v>
      </c>
      <c r="X42" s="134">
        <v>277</v>
      </c>
      <c r="Y42" s="114">
        <f t="shared" si="6"/>
        <v>982</v>
      </c>
      <c r="Z42" s="113">
        <f t="shared" si="7"/>
        <v>6.7794269934414911E-2</v>
      </c>
      <c r="AA42" s="137">
        <v>0</v>
      </c>
      <c r="AB42" s="112">
        <f t="shared" si="8"/>
        <v>0</v>
      </c>
      <c r="AC42" s="136">
        <v>3</v>
      </c>
      <c r="AD42" s="250">
        <f t="shared" si="15"/>
        <v>6.7794269934414911E-2</v>
      </c>
      <c r="AE42" s="111"/>
      <c r="AF42" s="106" t="s">
        <v>121</v>
      </c>
      <c r="AG42" s="106" t="str">
        <f t="shared" si="9"/>
        <v>○</v>
      </c>
      <c r="AH42" s="106">
        <v>362</v>
      </c>
      <c r="AI42" s="106" t="str">
        <f t="shared" si="10"/>
        <v>OK</v>
      </c>
      <c r="AJ42" s="126">
        <v>14485</v>
      </c>
      <c r="AK42" s="106" t="str">
        <f t="shared" si="11"/>
        <v>OK</v>
      </c>
      <c r="AL42" s="106">
        <v>11404</v>
      </c>
      <c r="AM42" s="106" t="str">
        <f t="shared" si="12"/>
        <v>OK</v>
      </c>
      <c r="AO42" s="105" t="str">
        <f t="shared" si="13"/>
        <v>富士見町</v>
      </c>
      <c r="AP42" s="104">
        <f>I42-'[1]様式 (H29末)'!J806</f>
        <v>-241</v>
      </c>
      <c r="AQ42" s="104">
        <f>J42-'[1]様式 (H29末)'!K806</f>
        <v>-187</v>
      </c>
      <c r="AR42" s="103">
        <f>K42-'[1]様式 (H29末)'!L806</f>
        <v>3.2783214695537577E-3</v>
      </c>
      <c r="AS42" s="104">
        <f>M42-'[1]様式 (H29末)'!M806</f>
        <v>-227</v>
      </c>
      <c r="AT42" s="103">
        <f>O42-'[1]様式 (H29末)'!N806</f>
        <v>-2.5303119540269758E-3</v>
      </c>
      <c r="AU42" s="110">
        <f t="shared" si="14"/>
        <v>14</v>
      </c>
      <c r="AV42" s="104">
        <f>P42-'[1]様式 (H29末)'!O806</f>
        <v>-96</v>
      </c>
      <c r="AW42" s="104">
        <f>Q42-'[1]様式 (H29末)'!P806</f>
        <v>0</v>
      </c>
      <c r="AX42" s="104">
        <f>R42-'[1]様式 (H29末)'!Q806</f>
        <v>0</v>
      </c>
      <c r="AY42" s="104">
        <f>S42-'[1]様式 (H29末)'!R806</f>
        <v>0</v>
      </c>
      <c r="AZ42" s="104">
        <f>T42-'[1]様式 (H29末)'!S806</f>
        <v>-96</v>
      </c>
      <c r="BA42" s="103">
        <f>U42-'[1]様式 (H29末)'!T806</f>
        <v>-4.5362273026309519E-3</v>
      </c>
      <c r="BB42" s="104">
        <f>V42-'[1]様式 (H29末)'!U806</f>
        <v>0</v>
      </c>
      <c r="BC42" s="104">
        <f>W42-'[1]様式 (H29末)'!V806</f>
        <v>77</v>
      </c>
      <c r="BD42" s="104">
        <f>X42-'[1]様式 (H29末)'!W806</f>
        <v>59</v>
      </c>
      <c r="BE42" s="104">
        <f>Y42-'[1]様式 (H29末)'!X806</f>
        <v>136</v>
      </c>
      <c r="BF42" s="103">
        <f>Z42-'[1]様式 (H29末)'!Y806</f>
        <v>1.0344860726211734E-2</v>
      </c>
      <c r="BG42" s="104">
        <f>AA42-'[1]様式 (H29末)'!Z806</f>
        <v>0</v>
      </c>
      <c r="BH42" s="103">
        <f>AB42-'[1]様式 (H29末)'!AA806</f>
        <v>0</v>
      </c>
      <c r="BK42" s="109"/>
    </row>
    <row r="43" spans="1:63" ht="20.149999999999999" customHeight="1" x14ac:dyDescent="0.25">
      <c r="A43" s="108"/>
      <c r="B43" s="108"/>
      <c r="C43" s="107">
        <v>797</v>
      </c>
      <c r="D43" s="107" t="s">
        <v>180</v>
      </c>
      <c r="E43" s="119">
        <v>20</v>
      </c>
      <c r="F43" s="118" t="s">
        <v>181</v>
      </c>
      <c r="G43" s="117">
        <v>363</v>
      </c>
      <c r="H43" s="116" t="s">
        <v>122</v>
      </c>
      <c r="I43" s="134">
        <v>7944</v>
      </c>
      <c r="J43" s="114">
        <f t="shared" ref="J43:J74" si="16">M43+T43+Y43+AA43</f>
        <v>7867</v>
      </c>
      <c r="K43" s="115">
        <f t="shared" ref="K43:K74" si="17">J43/I43</f>
        <v>0.99030715005035241</v>
      </c>
      <c r="L43" s="133">
        <v>6527</v>
      </c>
      <c r="M43" s="134">
        <v>6527</v>
      </c>
      <c r="N43" s="114">
        <f t="shared" ref="N43:N74" si="18">L43-M43</f>
        <v>0</v>
      </c>
      <c r="O43" s="113">
        <f t="shared" ref="O43:O74" si="19">M43/I43</f>
        <v>0.82162638469284999</v>
      </c>
      <c r="P43" s="137">
        <v>0</v>
      </c>
      <c r="Q43" s="134">
        <v>0</v>
      </c>
      <c r="R43" s="134">
        <v>0</v>
      </c>
      <c r="S43" s="134">
        <v>0</v>
      </c>
      <c r="T43" s="114">
        <f t="shared" ref="T43:T74" si="20">SUM(P43:S43)</f>
        <v>0</v>
      </c>
      <c r="U43" s="112">
        <f t="shared" ref="U43:U74" si="21">T43/I43</f>
        <v>0</v>
      </c>
      <c r="V43" s="133">
        <v>0</v>
      </c>
      <c r="W43" s="134">
        <v>1340</v>
      </c>
      <c r="X43" s="134">
        <v>0</v>
      </c>
      <c r="Y43" s="114">
        <f t="shared" ref="Y43:Y74" si="22">SUM(V43:X43)</f>
        <v>1340</v>
      </c>
      <c r="Z43" s="113">
        <f t="shared" ref="Z43:Z74" si="23">Y43/I43</f>
        <v>0.16868076535750251</v>
      </c>
      <c r="AA43" s="137">
        <v>0</v>
      </c>
      <c r="AB43" s="112">
        <f t="shared" ref="AB43:AB74" si="24">AA43/I43</f>
        <v>0</v>
      </c>
      <c r="AC43" s="136">
        <v>4</v>
      </c>
      <c r="AD43" s="250">
        <f t="shared" si="15"/>
        <v>0.16868076535750251</v>
      </c>
      <c r="AE43" s="111"/>
      <c r="AF43" s="106" t="s">
        <v>122</v>
      </c>
      <c r="AG43" s="106" t="str">
        <f t="shared" ref="AG43:AG74" si="25">IF(AF43=H43,"○","×")</f>
        <v>○</v>
      </c>
      <c r="AH43" s="106">
        <v>363</v>
      </c>
      <c r="AI43" s="106" t="str">
        <f t="shared" ref="AI43:AI74" si="26">IF(AH43=G43,"OK","NG")</f>
        <v>OK</v>
      </c>
      <c r="AJ43" s="126">
        <v>7944</v>
      </c>
      <c r="AK43" s="106" t="str">
        <f t="shared" ref="AK43:AK74" si="27">IF(AJ43=I43,"OK","NG")</f>
        <v>OK</v>
      </c>
      <c r="AL43" s="106">
        <v>6527</v>
      </c>
      <c r="AM43" s="106" t="str">
        <f t="shared" ref="AM43:AM74" si="28">IF(AL43=M43,"OK","NG")</f>
        <v>OK</v>
      </c>
      <c r="AO43" s="105" t="str">
        <f t="shared" ref="AO43:AO74" si="29">H43</f>
        <v>原村</v>
      </c>
      <c r="AP43" s="104">
        <f>I43-'[1]様式 (H29末)'!J807</f>
        <v>37</v>
      </c>
      <c r="AQ43" s="104">
        <f>J43-'[1]様式 (H29末)'!K807</f>
        <v>37</v>
      </c>
      <c r="AR43" s="103">
        <f>K43-'[1]様式 (H29末)'!L807</f>
        <v>4.5356702685794836E-5</v>
      </c>
      <c r="AS43" s="104">
        <f>M43-'[1]様式 (H29末)'!M807</f>
        <v>32</v>
      </c>
      <c r="AT43" s="103">
        <f>O43-'[1]様式 (H29末)'!N807</f>
        <v>2.0233005771652657E-4</v>
      </c>
      <c r="AU43" s="110">
        <f t="shared" ref="AU43:AU74" si="30">AS43-AP43</f>
        <v>-5</v>
      </c>
      <c r="AV43" s="104">
        <f>P43-'[1]様式 (H29末)'!O807</f>
        <v>0</v>
      </c>
      <c r="AW43" s="104">
        <f>Q43-'[1]様式 (H29末)'!P807</f>
        <v>0</v>
      </c>
      <c r="AX43" s="104">
        <f>R43-'[1]様式 (H29末)'!Q807</f>
        <v>0</v>
      </c>
      <c r="AY43" s="104">
        <f>S43-'[1]様式 (H29末)'!R807</f>
        <v>0</v>
      </c>
      <c r="AZ43" s="104">
        <f>T43-'[1]様式 (H29末)'!S807</f>
        <v>0</v>
      </c>
      <c r="BA43" s="103">
        <f>U43-'[1]様式 (H29末)'!T807</f>
        <v>0</v>
      </c>
      <c r="BB43" s="104">
        <f>V43-'[1]様式 (H29末)'!U807</f>
        <v>0</v>
      </c>
      <c r="BC43" s="104">
        <f>W43-'[1]様式 (H29末)'!V807</f>
        <v>5</v>
      </c>
      <c r="BD43" s="104">
        <f>X43-'[1]様式 (H29末)'!W807</f>
        <v>0</v>
      </c>
      <c r="BE43" s="104">
        <f>Y43-'[1]様式 (H29末)'!X807</f>
        <v>5</v>
      </c>
      <c r="BF43" s="103">
        <f>Z43-'[1]様式 (H29末)'!Y807</f>
        <v>-1.5697335503067622E-4</v>
      </c>
      <c r="BG43" s="104">
        <f>AA43-'[1]様式 (H29末)'!Z807</f>
        <v>0</v>
      </c>
      <c r="BH43" s="103">
        <f>AB43-'[1]様式 (H29末)'!AA807</f>
        <v>0</v>
      </c>
      <c r="BK43" s="109"/>
    </row>
    <row r="44" spans="1:63" ht="20.149999999999999" customHeight="1" x14ac:dyDescent="0.25">
      <c r="A44" s="108"/>
      <c r="B44" s="108"/>
      <c r="C44" s="107">
        <v>798</v>
      </c>
      <c r="D44" s="107" t="s">
        <v>180</v>
      </c>
      <c r="E44" s="119">
        <v>20</v>
      </c>
      <c r="F44" s="118" t="s">
        <v>181</v>
      </c>
      <c r="G44" s="117">
        <v>382</v>
      </c>
      <c r="H44" s="116" t="s">
        <v>123</v>
      </c>
      <c r="I44" s="134">
        <v>19582</v>
      </c>
      <c r="J44" s="114">
        <f t="shared" si="16"/>
        <v>19506</v>
      </c>
      <c r="K44" s="115">
        <f t="shared" si="17"/>
        <v>0.99611888469002141</v>
      </c>
      <c r="L44" s="133">
        <v>17541</v>
      </c>
      <c r="M44" s="134">
        <v>17334</v>
      </c>
      <c r="N44" s="114">
        <f t="shared" si="18"/>
        <v>207</v>
      </c>
      <c r="O44" s="113">
        <f t="shared" si="19"/>
        <v>0.88520069451537131</v>
      </c>
      <c r="P44" s="137">
        <v>1597</v>
      </c>
      <c r="Q44" s="134">
        <v>0</v>
      </c>
      <c r="R44" s="134">
        <v>0</v>
      </c>
      <c r="S44" s="134">
        <v>0</v>
      </c>
      <c r="T44" s="114">
        <f t="shared" si="20"/>
        <v>1597</v>
      </c>
      <c r="U44" s="112">
        <f t="shared" si="21"/>
        <v>8.1554488816259832E-2</v>
      </c>
      <c r="V44" s="133">
        <v>138</v>
      </c>
      <c r="W44" s="134">
        <v>340</v>
      </c>
      <c r="X44" s="134">
        <v>97</v>
      </c>
      <c r="Y44" s="114">
        <f t="shared" si="22"/>
        <v>575</v>
      </c>
      <c r="Z44" s="113">
        <f t="shared" si="23"/>
        <v>2.9363701358390358E-2</v>
      </c>
      <c r="AA44" s="137">
        <v>0</v>
      </c>
      <c r="AB44" s="112">
        <f t="shared" si="24"/>
        <v>0</v>
      </c>
      <c r="AC44" s="136">
        <v>3</v>
      </c>
      <c r="AD44" s="250">
        <f t="shared" si="15"/>
        <v>2.9363701358390358E-2</v>
      </c>
      <c r="AE44" s="111"/>
      <c r="AF44" s="106" t="s">
        <v>123</v>
      </c>
      <c r="AG44" s="106" t="str">
        <f t="shared" si="25"/>
        <v>○</v>
      </c>
      <c r="AH44" s="106">
        <v>382</v>
      </c>
      <c r="AI44" s="106" t="str">
        <f t="shared" si="26"/>
        <v>OK</v>
      </c>
      <c r="AJ44" s="126">
        <v>19582</v>
      </c>
      <c r="AK44" s="106" t="str">
        <f t="shared" si="27"/>
        <v>OK</v>
      </c>
      <c r="AL44" s="106">
        <v>17334</v>
      </c>
      <c r="AM44" s="106" t="str">
        <f t="shared" si="28"/>
        <v>OK</v>
      </c>
      <c r="AO44" s="105" t="str">
        <f t="shared" si="29"/>
        <v>辰野町</v>
      </c>
      <c r="AP44" s="104">
        <f>I44-'[1]様式 (H29末)'!J808</f>
        <v>-177</v>
      </c>
      <c r="AQ44" s="104">
        <f>J44-'[1]様式 (H29末)'!K808</f>
        <v>-100</v>
      </c>
      <c r="AR44" s="103">
        <f>K44-'[1]様式 (H29末)'!L808</f>
        <v>3.8621915375339766E-3</v>
      </c>
      <c r="AS44" s="104">
        <f>M44-'[1]様式 (H29末)'!M808</f>
        <v>-61</v>
      </c>
      <c r="AT44" s="103">
        <f>O44-'[1]様式 (H29末)'!N808</f>
        <v>4.8423767867412648E-3</v>
      </c>
      <c r="AU44" s="110">
        <f t="shared" si="30"/>
        <v>116</v>
      </c>
      <c r="AV44" s="104">
        <f>P44-'[1]様式 (H29末)'!O808</f>
        <v>-25</v>
      </c>
      <c r="AW44" s="104">
        <f>Q44-'[1]様式 (H29末)'!P808</f>
        <v>0</v>
      </c>
      <c r="AX44" s="104">
        <f>R44-'[1]様式 (H29末)'!Q808</f>
        <v>0</v>
      </c>
      <c r="AY44" s="104">
        <f>S44-'[1]様式 (H29末)'!R808</f>
        <v>0</v>
      </c>
      <c r="AZ44" s="104">
        <f>T44-'[1]様式 (H29末)'!S808</f>
        <v>-25</v>
      </c>
      <c r="BA44" s="103">
        <f>U44-'[1]様式 (H29末)'!T808</f>
        <v>-5.346857371082564E-4</v>
      </c>
      <c r="BB44" s="104">
        <f>V44-'[1]様式 (H29末)'!U808</f>
        <v>-1</v>
      </c>
      <c r="BC44" s="104">
        <f>W44-'[1]様式 (H29末)'!V808</f>
        <v>-6</v>
      </c>
      <c r="BD44" s="104">
        <f>X44-'[1]様式 (H29末)'!W808</f>
        <v>-7</v>
      </c>
      <c r="BE44" s="104">
        <f>Y44-'[1]様式 (H29末)'!X808</f>
        <v>-14</v>
      </c>
      <c r="BF44" s="103">
        <f>Z44-'[1]様式 (H29末)'!Y808</f>
        <v>-4.4549951209903876E-4</v>
      </c>
      <c r="BG44" s="104">
        <f>AA44-'[1]様式 (H29末)'!Z808</f>
        <v>0</v>
      </c>
      <c r="BH44" s="103">
        <f>AB44-'[1]様式 (H29末)'!AA808</f>
        <v>0</v>
      </c>
      <c r="BK44" s="109"/>
    </row>
    <row r="45" spans="1:63" ht="20.149999999999999" customHeight="1" x14ac:dyDescent="0.25">
      <c r="A45" s="108"/>
      <c r="B45" s="108"/>
      <c r="C45" s="107">
        <v>799</v>
      </c>
      <c r="D45" s="107" t="s">
        <v>180</v>
      </c>
      <c r="E45" s="119">
        <v>20</v>
      </c>
      <c r="F45" s="118" t="s">
        <v>181</v>
      </c>
      <c r="G45" s="117">
        <v>383</v>
      </c>
      <c r="H45" s="116" t="s">
        <v>124</v>
      </c>
      <c r="I45" s="134">
        <v>25051</v>
      </c>
      <c r="J45" s="114">
        <f t="shared" si="16"/>
        <v>24594</v>
      </c>
      <c r="K45" s="115">
        <f t="shared" si="17"/>
        <v>0.98175721528082716</v>
      </c>
      <c r="L45" s="133">
        <v>20125</v>
      </c>
      <c r="M45" s="134">
        <v>20125</v>
      </c>
      <c r="N45" s="114">
        <f t="shared" si="18"/>
        <v>0</v>
      </c>
      <c r="O45" s="113">
        <f t="shared" si="19"/>
        <v>0.80336114326773378</v>
      </c>
      <c r="P45" s="137">
        <v>4156</v>
      </c>
      <c r="Q45" s="134">
        <v>0</v>
      </c>
      <c r="R45" s="134">
        <v>0</v>
      </c>
      <c r="S45" s="134">
        <v>0</v>
      </c>
      <c r="T45" s="114">
        <f t="shared" si="20"/>
        <v>4156</v>
      </c>
      <c r="U45" s="112">
        <f t="shared" si="21"/>
        <v>0.16590156081593549</v>
      </c>
      <c r="V45" s="133">
        <v>0</v>
      </c>
      <c r="W45" s="134">
        <v>222</v>
      </c>
      <c r="X45" s="134">
        <v>91</v>
      </c>
      <c r="Y45" s="114">
        <f t="shared" si="22"/>
        <v>313</v>
      </c>
      <c r="Z45" s="113">
        <f t="shared" si="23"/>
        <v>1.2494511197157799E-2</v>
      </c>
      <c r="AA45" s="137">
        <v>0</v>
      </c>
      <c r="AB45" s="112">
        <f t="shared" si="24"/>
        <v>0</v>
      </c>
      <c r="AC45" s="136">
        <v>3</v>
      </c>
      <c r="AD45" s="250">
        <f t="shared" si="15"/>
        <v>1.2494511197157799E-2</v>
      </c>
      <c r="AE45" s="111"/>
      <c r="AF45" s="106" t="s">
        <v>124</v>
      </c>
      <c r="AG45" s="106" t="str">
        <f t="shared" si="25"/>
        <v>○</v>
      </c>
      <c r="AH45" s="106">
        <v>383</v>
      </c>
      <c r="AI45" s="106" t="str">
        <f t="shared" si="26"/>
        <v>OK</v>
      </c>
      <c r="AJ45" s="126">
        <v>25051</v>
      </c>
      <c r="AK45" s="106" t="str">
        <f t="shared" si="27"/>
        <v>OK</v>
      </c>
      <c r="AL45" s="106">
        <v>20125</v>
      </c>
      <c r="AM45" s="106" t="str">
        <f t="shared" si="28"/>
        <v>OK</v>
      </c>
      <c r="AO45" s="105" t="str">
        <f t="shared" si="29"/>
        <v>箕輪町</v>
      </c>
      <c r="AP45" s="104">
        <f>I45-'[1]様式 (H29末)'!J809</f>
        <v>79</v>
      </c>
      <c r="AQ45" s="104">
        <f>J45-'[1]様式 (H29末)'!K809</f>
        <v>-362</v>
      </c>
      <c r="AR45" s="103">
        <f>K45-'[1]様式 (H29末)'!L809</f>
        <v>-1.7602067115456643E-2</v>
      </c>
      <c r="AS45" s="104">
        <f>M45-'[1]様式 (H29末)'!M809</f>
        <v>-282</v>
      </c>
      <c r="AT45" s="103">
        <f>O45-'[1]様式 (H29末)'!N809</f>
        <v>-1.3834115421998749E-2</v>
      </c>
      <c r="AU45" s="110">
        <f t="shared" si="30"/>
        <v>-361</v>
      </c>
      <c r="AV45" s="104">
        <f>P45-'[1]様式 (H29末)'!O809</f>
        <v>-204</v>
      </c>
      <c r="AW45" s="104">
        <f>Q45-'[1]様式 (H29末)'!P809</f>
        <v>0</v>
      </c>
      <c r="AX45" s="104">
        <f>R45-'[1]様式 (H29末)'!Q809</f>
        <v>0</v>
      </c>
      <c r="AY45" s="104">
        <f>S45-'[1]様式 (H29末)'!R809</f>
        <v>0</v>
      </c>
      <c r="AZ45" s="104">
        <f>T45-'[1]様式 (H29末)'!S809</f>
        <v>-204</v>
      </c>
      <c r="BA45" s="103">
        <f>U45-'[1]様式 (H29末)'!T809</f>
        <v>-8.6939861967186838E-3</v>
      </c>
      <c r="BB45" s="104">
        <f>V45-'[1]様式 (H29末)'!U809</f>
        <v>-29</v>
      </c>
      <c r="BC45" s="104">
        <f>W45-'[1]様式 (H29末)'!V809</f>
        <v>62</v>
      </c>
      <c r="BD45" s="104">
        <f>X45-'[1]様式 (H29末)'!W809</f>
        <v>91</v>
      </c>
      <c r="BE45" s="104">
        <f>Y45-'[1]様式 (H29末)'!X809</f>
        <v>124</v>
      </c>
      <c r="BF45" s="103">
        <f>Z45-'[1]様式 (H29末)'!Y809</f>
        <v>4.9260345032606338E-3</v>
      </c>
      <c r="BG45" s="104">
        <f>AA45-'[1]様式 (H29末)'!Z809</f>
        <v>0</v>
      </c>
      <c r="BH45" s="103">
        <f>AB45-'[1]様式 (H29末)'!AA809</f>
        <v>0</v>
      </c>
      <c r="BK45" s="109"/>
    </row>
    <row r="46" spans="1:63" ht="20.149999999999999" customHeight="1" x14ac:dyDescent="0.25">
      <c r="A46" s="108"/>
      <c r="B46" s="108"/>
      <c r="C46" s="107">
        <v>800</v>
      </c>
      <c r="D46" s="107" t="s">
        <v>180</v>
      </c>
      <c r="E46" s="119">
        <v>20</v>
      </c>
      <c r="F46" s="118" t="s">
        <v>181</v>
      </c>
      <c r="G46" s="117">
        <v>384</v>
      </c>
      <c r="H46" s="116" t="s">
        <v>125</v>
      </c>
      <c r="I46" s="134">
        <v>9446</v>
      </c>
      <c r="J46" s="114">
        <f t="shared" si="16"/>
        <v>9118</v>
      </c>
      <c r="K46" s="115">
        <f t="shared" si="17"/>
        <v>0.96527630743171711</v>
      </c>
      <c r="L46" s="133">
        <v>5348</v>
      </c>
      <c r="M46" s="134">
        <v>5348</v>
      </c>
      <c r="N46" s="114">
        <f t="shared" si="18"/>
        <v>0</v>
      </c>
      <c r="O46" s="113">
        <f t="shared" si="19"/>
        <v>0.56616557272919754</v>
      </c>
      <c r="P46" s="137">
        <v>1863</v>
      </c>
      <c r="Q46" s="134">
        <v>0</v>
      </c>
      <c r="R46" s="134">
        <v>0</v>
      </c>
      <c r="S46" s="134">
        <v>0</v>
      </c>
      <c r="T46" s="114">
        <f t="shared" si="20"/>
        <v>1863</v>
      </c>
      <c r="U46" s="112">
        <f t="shared" si="21"/>
        <v>0.19722633919119203</v>
      </c>
      <c r="V46" s="133">
        <v>0</v>
      </c>
      <c r="W46" s="134">
        <v>1907</v>
      </c>
      <c r="X46" s="134">
        <v>0</v>
      </c>
      <c r="Y46" s="114">
        <f t="shared" si="22"/>
        <v>1907</v>
      </c>
      <c r="Z46" s="113">
        <f t="shared" si="23"/>
        <v>0.20188439551132756</v>
      </c>
      <c r="AA46" s="137">
        <v>0</v>
      </c>
      <c r="AB46" s="112">
        <f t="shared" si="24"/>
        <v>0</v>
      </c>
      <c r="AC46" s="136">
        <v>3</v>
      </c>
      <c r="AD46" s="250">
        <f t="shared" si="15"/>
        <v>0.20188439551132756</v>
      </c>
      <c r="AE46" s="111"/>
      <c r="AF46" s="106" t="s">
        <v>125</v>
      </c>
      <c r="AG46" s="106" t="str">
        <f t="shared" si="25"/>
        <v>○</v>
      </c>
      <c r="AH46" s="106">
        <v>384</v>
      </c>
      <c r="AI46" s="106" t="str">
        <f t="shared" si="26"/>
        <v>OK</v>
      </c>
      <c r="AJ46" s="126">
        <v>9446</v>
      </c>
      <c r="AK46" s="106" t="str">
        <f t="shared" si="27"/>
        <v>OK</v>
      </c>
      <c r="AL46" s="106">
        <v>5348</v>
      </c>
      <c r="AM46" s="106" t="str">
        <f t="shared" si="28"/>
        <v>OK</v>
      </c>
      <c r="AO46" s="105" t="str">
        <f t="shared" si="29"/>
        <v>飯島町</v>
      </c>
      <c r="AP46" s="104">
        <f>I46-'[1]様式 (H29末)'!J810</f>
        <v>-131</v>
      </c>
      <c r="AQ46" s="104">
        <f>J46-'[1]様式 (H29末)'!K810</f>
        <v>-128</v>
      </c>
      <c r="AR46" s="103">
        <f>K46-'[1]様式 (H29末)'!L810</f>
        <v>-1.617211784948891E-4</v>
      </c>
      <c r="AS46" s="104">
        <f>M46-'[1]様式 (H29末)'!M810</f>
        <v>-105</v>
      </c>
      <c r="AT46" s="103">
        <f>O46-'[1]様式 (H29末)'!N810</f>
        <v>-3.2194121303618095E-3</v>
      </c>
      <c r="AU46" s="110">
        <f t="shared" si="30"/>
        <v>26</v>
      </c>
      <c r="AV46" s="104">
        <f>P46-'[1]様式 (H29末)'!O810</f>
        <v>-35</v>
      </c>
      <c r="AW46" s="104">
        <f>Q46-'[1]様式 (H29末)'!P810</f>
        <v>0</v>
      </c>
      <c r="AX46" s="104">
        <f>R46-'[1]様式 (H29末)'!Q810</f>
        <v>0</v>
      </c>
      <c r="AY46" s="104">
        <f>S46-'[1]様式 (H29末)'!R810</f>
        <v>0</v>
      </c>
      <c r="AZ46" s="104">
        <f>T46-'[1]様式 (H29末)'!S810</f>
        <v>-35</v>
      </c>
      <c r="BA46" s="103">
        <f>U46-'[1]様式 (H29末)'!T810</f>
        <v>-9.5680793212424287E-4</v>
      </c>
      <c r="BB46" s="104">
        <f>V46-'[1]様式 (H29末)'!U810</f>
        <v>0</v>
      </c>
      <c r="BC46" s="104">
        <f>W46-'[1]様式 (H29末)'!V810</f>
        <v>12</v>
      </c>
      <c r="BD46" s="104">
        <f>X46-'[1]様式 (H29末)'!W810</f>
        <v>0</v>
      </c>
      <c r="BE46" s="104">
        <f>Y46-'[1]様式 (H29末)'!X810</f>
        <v>12</v>
      </c>
      <c r="BF46" s="103">
        <f>Z46-'[1]様式 (H29末)'!Y810</f>
        <v>4.0144988839912188E-3</v>
      </c>
      <c r="BG46" s="104">
        <f>AA46-'[1]様式 (H29末)'!Z810</f>
        <v>0</v>
      </c>
      <c r="BH46" s="103">
        <f>AB46-'[1]様式 (H29末)'!AA810</f>
        <v>0</v>
      </c>
      <c r="BK46" s="109"/>
    </row>
    <row r="47" spans="1:63" ht="20.149999999999999" customHeight="1" x14ac:dyDescent="0.25">
      <c r="A47" s="108"/>
      <c r="B47" s="108"/>
      <c r="C47" s="107">
        <v>801</v>
      </c>
      <c r="D47" s="107" t="s">
        <v>180</v>
      </c>
      <c r="E47" s="119">
        <v>20</v>
      </c>
      <c r="F47" s="118" t="s">
        <v>181</v>
      </c>
      <c r="G47" s="117">
        <v>385</v>
      </c>
      <c r="H47" s="116" t="s">
        <v>126</v>
      </c>
      <c r="I47" s="134">
        <v>15463</v>
      </c>
      <c r="J47" s="114">
        <f t="shared" si="16"/>
        <v>15438</v>
      </c>
      <c r="K47" s="115">
        <f t="shared" si="17"/>
        <v>0.99838323740541934</v>
      </c>
      <c r="L47" s="133">
        <v>15190</v>
      </c>
      <c r="M47" s="134">
        <v>15190</v>
      </c>
      <c r="N47" s="114">
        <f t="shared" si="18"/>
        <v>0</v>
      </c>
      <c r="O47" s="113">
        <f t="shared" si="19"/>
        <v>0.98234495246717968</v>
      </c>
      <c r="P47" s="137">
        <v>0</v>
      </c>
      <c r="Q47" s="134">
        <v>0</v>
      </c>
      <c r="R47" s="134">
        <v>0</v>
      </c>
      <c r="S47" s="134">
        <v>0</v>
      </c>
      <c r="T47" s="114">
        <f t="shared" si="20"/>
        <v>0</v>
      </c>
      <c r="U47" s="112">
        <f t="shared" si="21"/>
        <v>0</v>
      </c>
      <c r="V47" s="133">
        <v>0</v>
      </c>
      <c r="W47" s="134">
        <v>114</v>
      </c>
      <c r="X47" s="134">
        <v>134</v>
      </c>
      <c r="Y47" s="114">
        <f t="shared" si="22"/>
        <v>248</v>
      </c>
      <c r="Z47" s="113">
        <f t="shared" si="23"/>
        <v>1.603828493823967E-2</v>
      </c>
      <c r="AA47" s="137">
        <v>0</v>
      </c>
      <c r="AB47" s="112">
        <f t="shared" si="24"/>
        <v>0</v>
      </c>
      <c r="AC47" s="136">
        <v>4</v>
      </c>
      <c r="AD47" s="250">
        <f t="shared" si="15"/>
        <v>1.603828493823967E-2</v>
      </c>
      <c r="AE47" s="111"/>
      <c r="AF47" s="106" t="s">
        <v>126</v>
      </c>
      <c r="AG47" s="106" t="str">
        <f t="shared" si="25"/>
        <v>○</v>
      </c>
      <c r="AH47" s="106">
        <v>385</v>
      </c>
      <c r="AI47" s="106" t="str">
        <f t="shared" si="26"/>
        <v>OK</v>
      </c>
      <c r="AJ47" s="126">
        <v>15463</v>
      </c>
      <c r="AK47" s="106" t="str">
        <f t="shared" si="27"/>
        <v>OK</v>
      </c>
      <c r="AL47" s="106">
        <v>15190</v>
      </c>
      <c r="AM47" s="106" t="str">
        <f t="shared" si="28"/>
        <v>OK</v>
      </c>
      <c r="AO47" s="105" t="str">
        <f t="shared" si="29"/>
        <v>南箕輪村</v>
      </c>
      <c r="AP47" s="104">
        <f>I47-'[1]様式 (H29末)'!J811</f>
        <v>81</v>
      </c>
      <c r="AQ47" s="104">
        <f>J47-'[1]様式 (H29末)'!K811</f>
        <v>87</v>
      </c>
      <c r="AR47" s="103">
        <f>K47-'[1]様式 (H29末)'!L811</f>
        <v>3.9858001366277485E-4</v>
      </c>
      <c r="AS47" s="104">
        <f>M47-'[1]様式 (H29末)'!M811</f>
        <v>95</v>
      </c>
      <c r="AT47" s="103">
        <f>O47-'[1]様式 (H29末)'!N811</f>
        <v>1.0031243564008197E-3</v>
      </c>
      <c r="AU47" s="110">
        <f t="shared" si="30"/>
        <v>14</v>
      </c>
      <c r="AV47" s="104">
        <f>P47-'[1]様式 (H29末)'!O811</f>
        <v>0</v>
      </c>
      <c r="AW47" s="104">
        <f>Q47-'[1]様式 (H29末)'!P811</f>
        <v>0</v>
      </c>
      <c r="AX47" s="104">
        <f>R47-'[1]様式 (H29末)'!Q811</f>
        <v>0</v>
      </c>
      <c r="AY47" s="104">
        <f>S47-'[1]様式 (H29末)'!R811</f>
        <v>0</v>
      </c>
      <c r="AZ47" s="104">
        <f>T47-'[1]様式 (H29末)'!S811</f>
        <v>0</v>
      </c>
      <c r="BA47" s="103">
        <f>U47-'[1]様式 (H29末)'!T811</f>
        <v>0</v>
      </c>
      <c r="BB47" s="104">
        <f>V47-'[1]様式 (H29末)'!U811</f>
        <v>0</v>
      </c>
      <c r="BC47" s="104">
        <f>W47-'[1]様式 (H29末)'!V811</f>
        <v>-54</v>
      </c>
      <c r="BD47" s="104">
        <f>X47-'[1]様式 (H29末)'!W811</f>
        <v>46</v>
      </c>
      <c r="BE47" s="104">
        <f>Y47-'[1]様式 (H29末)'!X811</f>
        <v>-8</v>
      </c>
      <c r="BF47" s="103">
        <f>Z47-'[1]様式 (H29末)'!Y811</f>
        <v>-6.0454434273809685E-4</v>
      </c>
      <c r="BG47" s="104">
        <f>AA47-'[1]様式 (H29末)'!Z811</f>
        <v>0</v>
      </c>
      <c r="BH47" s="103">
        <f>AB47-'[1]様式 (H29末)'!AA811</f>
        <v>0</v>
      </c>
      <c r="BK47" s="109"/>
    </row>
    <row r="48" spans="1:63" ht="20.149999999999999" customHeight="1" x14ac:dyDescent="0.25">
      <c r="A48" s="108"/>
      <c r="B48" s="108"/>
      <c r="C48" s="107">
        <v>802</v>
      </c>
      <c r="D48" s="107" t="s">
        <v>180</v>
      </c>
      <c r="E48" s="119">
        <v>20</v>
      </c>
      <c r="F48" s="118" t="s">
        <v>181</v>
      </c>
      <c r="G48" s="117">
        <v>386</v>
      </c>
      <c r="H48" s="116" t="s">
        <v>127</v>
      </c>
      <c r="I48" s="134">
        <v>4910</v>
      </c>
      <c r="J48" s="114">
        <f t="shared" si="16"/>
        <v>4745</v>
      </c>
      <c r="K48" s="115">
        <f t="shared" si="17"/>
        <v>0.96639511201629325</v>
      </c>
      <c r="L48" s="133">
        <v>2769</v>
      </c>
      <c r="M48" s="134">
        <v>2769</v>
      </c>
      <c r="N48" s="114">
        <f t="shared" si="18"/>
        <v>0</v>
      </c>
      <c r="O48" s="113">
        <f t="shared" si="19"/>
        <v>0.56395112016293281</v>
      </c>
      <c r="P48" s="137">
        <v>1242</v>
      </c>
      <c r="Q48" s="134">
        <v>0</v>
      </c>
      <c r="R48" s="134">
        <v>0</v>
      </c>
      <c r="S48" s="134">
        <v>0</v>
      </c>
      <c r="T48" s="114">
        <f t="shared" si="20"/>
        <v>1242</v>
      </c>
      <c r="U48" s="112">
        <f t="shared" si="21"/>
        <v>0.25295315682281061</v>
      </c>
      <c r="V48" s="133">
        <v>0</v>
      </c>
      <c r="W48" s="134">
        <v>734</v>
      </c>
      <c r="X48" s="134">
        <v>0</v>
      </c>
      <c r="Y48" s="114">
        <f t="shared" si="22"/>
        <v>734</v>
      </c>
      <c r="Z48" s="113">
        <f t="shared" si="23"/>
        <v>0.14949083503054988</v>
      </c>
      <c r="AA48" s="137">
        <v>0</v>
      </c>
      <c r="AB48" s="112">
        <f t="shared" si="24"/>
        <v>0</v>
      </c>
      <c r="AC48" s="136">
        <v>4</v>
      </c>
      <c r="AD48" s="250">
        <f t="shared" si="15"/>
        <v>0.14949083503054988</v>
      </c>
      <c r="AE48" s="111"/>
      <c r="AF48" s="106" t="s">
        <v>127</v>
      </c>
      <c r="AG48" s="106" t="str">
        <f t="shared" si="25"/>
        <v>○</v>
      </c>
      <c r="AH48" s="106">
        <v>386</v>
      </c>
      <c r="AI48" s="106" t="str">
        <f t="shared" si="26"/>
        <v>OK</v>
      </c>
      <c r="AJ48" s="126">
        <v>4910</v>
      </c>
      <c r="AK48" s="106" t="str">
        <f t="shared" si="27"/>
        <v>OK</v>
      </c>
      <c r="AL48" s="106">
        <v>2769</v>
      </c>
      <c r="AM48" s="106" t="str">
        <f t="shared" si="28"/>
        <v>OK</v>
      </c>
      <c r="AO48" s="105" t="str">
        <f t="shared" si="29"/>
        <v>中川村</v>
      </c>
      <c r="AP48" s="104">
        <f>I48-'[1]様式 (H29末)'!J812</f>
        <v>-40</v>
      </c>
      <c r="AQ48" s="104">
        <f>J48-'[1]様式 (H29末)'!K812</f>
        <v>-23</v>
      </c>
      <c r="AR48" s="103">
        <f>K48-'[1]様式 (H29末)'!L812</f>
        <v>3.1627887839700275E-3</v>
      </c>
      <c r="AS48" s="104">
        <f>M48-'[1]様式 (H29末)'!M812</f>
        <v>-26</v>
      </c>
      <c r="AT48" s="103">
        <f>O48-'[1]様式 (H29末)'!N812</f>
        <v>-6.9534448353181233E-4</v>
      </c>
      <c r="AU48" s="110">
        <f t="shared" si="30"/>
        <v>14</v>
      </c>
      <c r="AV48" s="104">
        <f>P48-'[1]様式 (H29末)'!O812</f>
        <v>-10</v>
      </c>
      <c r="AW48" s="104">
        <f>Q48-'[1]様式 (H29末)'!P812</f>
        <v>0</v>
      </c>
      <c r="AX48" s="104">
        <f>R48-'[1]様式 (H29末)'!Q812</f>
        <v>0</v>
      </c>
      <c r="AY48" s="104">
        <f>S48-'[1]様式 (H29末)'!R812</f>
        <v>0</v>
      </c>
      <c r="AZ48" s="104">
        <f>T48-'[1]様式 (H29末)'!S812</f>
        <v>-10</v>
      </c>
      <c r="BA48" s="103">
        <f>U48-'[1]様式 (H29末)'!T812</f>
        <v>2.3863893517661605E-5</v>
      </c>
      <c r="BB48" s="104">
        <f>V48-'[1]様式 (H29末)'!U812</f>
        <v>0</v>
      </c>
      <c r="BC48" s="104">
        <f>W48-'[1]様式 (H29末)'!V812</f>
        <v>13</v>
      </c>
      <c r="BD48" s="104">
        <f>X48-'[1]様式 (H29末)'!W812</f>
        <v>0</v>
      </c>
      <c r="BE48" s="104">
        <f>Y48-'[1]様式 (H29末)'!X812</f>
        <v>13</v>
      </c>
      <c r="BF48" s="103">
        <f>Z48-'[1]様式 (H29末)'!Y812</f>
        <v>3.8342693739842337E-3</v>
      </c>
      <c r="BG48" s="104">
        <f>AA48-'[1]様式 (H29末)'!Z812</f>
        <v>0</v>
      </c>
      <c r="BH48" s="103">
        <f>AB48-'[1]様式 (H29末)'!AA812</f>
        <v>0</v>
      </c>
      <c r="BK48" s="109"/>
    </row>
    <row r="49" spans="1:63" ht="20.149999999999999" customHeight="1" x14ac:dyDescent="0.25">
      <c r="A49" s="108"/>
      <c r="B49" s="108"/>
      <c r="C49" s="107">
        <v>803</v>
      </c>
      <c r="D49" s="107" t="s">
        <v>180</v>
      </c>
      <c r="E49" s="119">
        <v>20</v>
      </c>
      <c r="F49" s="118" t="s">
        <v>181</v>
      </c>
      <c r="G49" s="117">
        <v>388</v>
      </c>
      <c r="H49" s="116" t="s">
        <v>128</v>
      </c>
      <c r="I49" s="134">
        <v>9051</v>
      </c>
      <c r="J49" s="114">
        <f t="shared" si="16"/>
        <v>9051</v>
      </c>
      <c r="K49" s="115">
        <f t="shared" si="17"/>
        <v>1</v>
      </c>
      <c r="L49" s="133">
        <v>6703</v>
      </c>
      <c r="M49" s="134">
        <v>6703</v>
      </c>
      <c r="N49" s="114">
        <f t="shared" si="18"/>
        <v>0</v>
      </c>
      <c r="O49" s="113">
        <f t="shared" si="19"/>
        <v>0.74058115125400503</v>
      </c>
      <c r="P49" s="137">
        <v>2287</v>
      </c>
      <c r="Q49" s="134">
        <v>0</v>
      </c>
      <c r="R49" s="134">
        <v>0</v>
      </c>
      <c r="S49" s="134">
        <v>0</v>
      </c>
      <c r="T49" s="114">
        <f t="shared" si="20"/>
        <v>2287</v>
      </c>
      <c r="U49" s="112">
        <f t="shared" si="21"/>
        <v>0.2526792619600044</v>
      </c>
      <c r="V49" s="133">
        <v>0</v>
      </c>
      <c r="W49" s="134">
        <v>0</v>
      </c>
      <c r="X49" s="134">
        <v>61</v>
      </c>
      <c r="Y49" s="114">
        <f t="shared" si="22"/>
        <v>61</v>
      </c>
      <c r="Z49" s="113">
        <f t="shared" si="23"/>
        <v>6.739586785990498E-3</v>
      </c>
      <c r="AA49" s="137">
        <v>0</v>
      </c>
      <c r="AB49" s="112">
        <f t="shared" si="24"/>
        <v>0</v>
      </c>
      <c r="AC49" s="136">
        <v>4</v>
      </c>
      <c r="AD49" s="250">
        <f t="shared" si="15"/>
        <v>6.739586785990498E-3</v>
      </c>
      <c r="AE49" s="111"/>
      <c r="AF49" s="106" t="s">
        <v>128</v>
      </c>
      <c r="AG49" s="106" t="str">
        <f t="shared" si="25"/>
        <v>○</v>
      </c>
      <c r="AH49" s="106">
        <v>388</v>
      </c>
      <c r="AI49" s="106" t="str">
        <f t="shared" si="26"/>
        <v>OK</v>
      </c>
      <c r="AJ49" s="126">
        <v>9051</v>
      </c>
      <c r="AK49" s="106" t="str">
        <f t="shared" si="27"/>
        <v>OK</v>
      </c>
      <c r="AL49" s="106">
        <v>6703</v>
      </c>
      <c r="AM49" s="106" t="str">
        <f t="shared" si="28"/>
        <v>OK</v>
      </c>
      <c r="AO49" s="105" t="str">
        <f t="shared" si="29"/>
        <v>宮田村</v>
      </c>
      <c r="AP49" s="104">
        <f>I49-'[1]様式 (H29末)'!J813</f>
        <v>-12</v>
      </c>
      <c r="AQ49" s="104">
        <f>J49-'[1]様式 (H29末)'!K813</f>
        <v>-12</v>
      </c>
      <c r="AR49" s="103">
        <f>K49-'[1]様式 (H29末)'!L813</f>
        <v>0</v>
      </c>
      <c r="AS49" s="104">
        <f>M49-'[1]様式 (H29末)'!M813</f>
        <v>-18</v>
      </c>
      <c r="AT49" s="103">
        <f>O49-'[1]様式 (H29末)'!N813</f>
        <v>-1.0055198262112208E-3</v>
      </c>
      <c r="AU49" s="110">
        <f t="shared" si="30"/>
        <v>-6</v>
      </c>
      <c r="AV49" s="104">
        <f>P49-'[1]様式 (H29末)'!O813</f>
        <v>2</v>
      </c>
      <c r="AW49" s="104">
        <f>Q49-'[1]様式 (H29末)'!P813</f>
        <v>0</v>
      </c>
      <c r="AX49" s="104">
        <f>R49-'[1]様式 (H29末)'!Q813</f>
        <v>0</v>
      </c>
      <c r="AY49" s="104">
        <f>S49-'[1]様式 (H29末)'!R813</f>
        <v>0</v>
      </c>
      <c r="AZ49" s="104">
        <f>T49-'[1]様式 (H29末)'!S813</f>
        <v>2</v>
      </c>
      <c r="BA49" s="103">
        <f>U49-'[1]様式 (H29末)'!T813</f>
        <v>5.5524121632127832E-4</v>
      </c>
      <c r="BB49" s="104">
        <f>V49-'[1]様式 (H29末)'!U813</f>
        <v>0</v>
      </c>
      <c r="BC49" s="104">
        <f>W49-'[1]様式 (H29末)'!V813</f>
        <v>0</v>
      </c>
      <c r="BD49" s="104">
        <f>X49-'[1]様式 (H29末)'!W813</f>
        <v>4</v>
      </c>
      <c r="BE49" s="104">
        <f>Y49-'[1]様式 (H29末)'!X813</f>
        <v>4</v>
      </c>
      <c r="BF49" s="103">
        <f>Z49-'[1]様式 (H29末)'!Y813</f>
        <v>4.5027860988986878E-4</v>
      </c>
      <c r="BG49" s="104">
        <f>AA49-'[1]様式 (H29末)'!Z813</f>
        <v>0</v>
      </c>
      <c r="BH49" s="103">
        <f>AB49-'[1]様式 (H29末)'!AA813</f>
        <v>0</v>
      </c>
      <c r="BK49" s="109"/>
    </row>
    <row r="50" spans="1:63" ht="20.149999999999999" customHeight="1" x14ac:dyDescent="0.25">
      <c r="A50" s="108"/>
      <c r="B50" s="108"/>
      <c r="C50" s="107">
        <v>804</v>
      </c>
      <c r="D50" s="107" t="s">
        <v>180</v>
      </c>
      <c r="E50" s="119">
        <v>20</v>
      </c>
      <c r="F50" s="118" t="s">
        <v>181</v>
      </c>
      <c r="G50" s="117">
        <v>402</v>
      </c>
      <c r="H50" s="116" t="s">
        <v>182</v>
      </c>
      <c r="I50" s="134">
        <v>13233</v>
      </c>
      <c r="J50" s="114">
        <f t="shared" si="16"/>
        <v>12853</v>
      </c>
      <c r="K50" s="115">
        <f t="shared" si="17"/>
        <v>0.97128391143353732</v>
      </c>
      <c r="L50" s="133">
        <v>5529</v>
      </c>
      <c r="M50" s="134">
        <v>5529</v>
      </c>
      <c r="N50" s="114">
        <f t="shared" si="18"/>
        <v>0</v>
      </c>
      <c r="O50" s="113">
        <f t="shared" si="19"/>
        <v>0.41781908864203127</v>
      </c>
      <c r="P50" s="137">
        <v>5667</v>
      </c>
      <c r="Q50" s="134">
        <v>0</v>
      </c>
      <c r="R50" s="134">
        <v>0</v>
      </c>
      <c r="S50" s="134">
        <v>0</v>
      </c>
      <c r="T50" s="114">
        <f t="shared" si="20"/>
        <v>5667</v>
      </c>
      <c r="U50" s="112">
        <f t="shared" si="21"/>
        <v>0.42824756291090454</v>
      </c>
      <c r="V50" s="133">
        <v>0</v>
      </c>
      <c r="W50" s="134">
        <v>1657</v>
      </c>
      <c r="X50" s="134">
        <v>0</v>
      </c>
      <c r="Y50" s="114">
        <f t="shared" si="22"/>
        <v>1657</v>
      </c>
      <c r="Z50" s="113">
        <f t="shared" si="23"/>
        <v>0.12521725988060153</v>
      </c>
      <c r="AA50" s="137">
        <v>0</v>
      </c>
      <c r="AB50" s="112">
        <f t="shared" si="24"/>
        <v>0</v>
      </c>
      <c r="AC50" s="136">
        <v>3</v>
      </c>
      <c r="AD50" s="250">
        <f t="shared" si="15"/>
        <v>0.12521725988060153</v>
      </c>
      <c r="AE50" s="111"/>
      <c r="AF50" s="106" t="s">
        <v>129</v>
      </c>
      <c r="AG50" s="106" t="str">
        <f t="shared" si="25"/>
        <v>○</v>
      </c>
      <c r="AH50" s="106">
        <v>402</v>
      </c>
      <c r="AI50" s="106" t="str">
        <f t="shared" si="26"/>
        <v>OK</v>
      </c>
      <c r="AJ50" s="126">
        <v>13233</v>
      </c>
      <c r="AK50" s="106" t="str">
        <f t="shared" si="27"/>
        <v>OK</v>
      </c>
      <c r="AL50" s="106">
        <v>5529</v>
      </c>
      <c r="AM50" s="106" t="str">
        <f t="shared" si="28"/>
        <v>OK</v>
      </c>
      <c r="AO50" s="105" t="str">
        <f t="shared" si="29"/>
        <v>松川町</v>
      </c>
      <c r="AP50" s="104">
        <f>I50-'[1]様式 (H29末)'!J814</f>
        <v>-98</v>
      </c>
      <c r="AQ50" s="104">
        <f>J50-'[1]様式 (H29末)'!K814</f>
        <v>-88</v>
      </c>
      <c r="AR50" s="103">
        <f>K50-'[1]様式 (H29末)'!L814</f>
        <v>5.3903107947539386E-4</v>
      </c>
      <c r="AS50" s="104">
        <f>M50-'[1]様式 (H29末)'!M814</f>
        <v>-20</v>
      </c>
      <c r="AT50" s="103">
        <f>O50-'[1]様式 (H29末)'!N814</f>
        <v>1.5712452694410795E-3</v>
      </c>
      <c r="AU50" s="110">
        <f t="shared" si="30"/>
        <v>78</v>
      </c>
      <c r="AV50" s="104">
        <f>P50-'[1]様式 (H29末)'!O814</f>
        <v>-35</v>
      </c>
      <c r="AW50" s="104">
        <f>Q50-'[1]様式 (H29末)'!P814</f>
        <v>0</v>
      </c>
      <c r="AX50" s="104">
        <f>R50-'[1]様式 (H29末)'!Q814</f>
        <v>0</v>
      </c>
      <c r="AY50" s="104">
        <f>S50-'[1]様式 (H29末)'!R814</f>
        <v>0</v>
      </c>
      <c r="AZ50" s="104">
        <f>T50-'[1]様式 (H29末)'!S814</f>
        <v>-35</v>
      </c>
      <c r="BA50" s="103">
        <f>U50-'[1]様式 (H29末)'!T814</f>
        <v>5.227110618309383E-4</v>
      </c>
      <c r="BB50" s="104">
        <f>V50-'[1]様式 (H29末)'!U814</f>
        <v>0</v>
      </c>
      <c r="BC50" s="104">
        <f>W50-'[1]様式 (H29末)'!V814</f>
        <v>-33</v>
      </c>
      <c r="BD50" s="104">
        <f>X50-'[1]様式 (H29末)'!W814</f>
        <v>0</v>
      </c>
      <c r="BE50" s="104">
        <f>Y50-'[1]様式 (H29末)'!X814</f>
        <v>-33</v>
      </c>
      <c r="BF50" s="103">
        <f>Z50-'[1]様式 (H29末)'!Y814</f>
        <v>-1.5549252517966239E-3</v>
      </c>
      <c r="BG50" s="104">
        <f>AA50-'[1]様式 (H29末)'!Z814</f>
        <v>0</v>
      </c>
      <c r="BH50" s="103">
        <f>AB50-'[1]様式 (H29末)'!AA814</f>
        <v>0</v>
      </c>
      <c r="BK50" s="109"/>
    </row>
    <row r="51" spans="1:63" ht="20.149999999999999" customHeight="1" x14ac:dyDescent="0.25">
      <c r="A51" s="108"/>
      <c r="B51" s="108"/>
      <c r="C51" s="107">
        <v>805</v>
      </c>
      <c r="D51" s="107" t="s">
        <v>180</v>
      </c>
      <c r="E51" s="119">
        <v>20</v>
      </c>
      <c r="F51" s="118" t="s">
        <v>181</v>
      </c>
      <c r="G51" s="117">
        <v>403</v>
      </c>
      <c r="H51" s="116" t="s">
        <v>130</v>
      </c>
      <c r="I51" s="134">
        <v>13067</v>
      </c>
      <c r="J51" s="114">
        <f t="shared" si="16"/>
        <v>12976</v>
      </c>
      <c r="K51" s="115">
        <f t="shared" si="17"/>
        <v>0.99303589194153208</v>
      </c>
      <c r="L51" s="133">
        <v>7031</v>
      </c>
      <c r="M51" s="134">
        <v>7031</v>
      </c>
      <c r="N51" s="114">
        <f t="shared" si="18"/>
        <v>0</v>
      </c>
      <c r="O51" s="113">
        <f t="shared" si="19"/>
        <v>0.53807300834162397</v>
      </c>
      <c r="P51" s="137">
        <v>4652</v>
      </c>
      <c r="Q51" s="134">
        <v>0</v>
      </c>
      <c r="R51" s="134">
        <v>0</v>
      </c>
      <c r="S51" s="134">
        <v>0</v>
      </c>
      <c r="T51" s="114">
        <f t="shared" si="20"/>
        <v>4652</v>
      </c>
      <c r="U51" s="112">
        <f t="shared" si="21"/>
        <v>0.35601132624167753</v>
      </c>
      <c r="V51" s="133">
        <v>0</v>
      </c>
      <c r="W51" s="134">
        <v>1208</v>
      </c>
      <c r="X51" s="134">
        <v>85</v>
      </c>
      <c r="Y51" s="114">
        <f t="shared" si="22"/>
        <v>1293</v>
      </c>
      <c r="Z51" s="113">
        <f t="shared" si="23"/>
        <v>9.8951557358230663E-2</v>
      </c>
      <c r="AA51" s="137">
        <v>0</v>
      </c>
      <c r="AB51" s="112">
        <f t="shared" si="24"/>
        <v>0</v>
      </c>
      <c r="AC51" s="136">
        <v>3</v>
      </c>
      <c r="AD51" s="250">
        <f t="shared" si="15"/>
        <v>9.8951557358230663E-2</v>
      </c>
      <c r="AE51" s="111"/>
      <c r="AF51" s="106" t="s">
        <v>130</v>
      </c>
      <c r="AG51" s="106" t="str">
        <f t="shared" si="25"/>
        <v>○</v>
      </c>
      <c r="AH51" s="106">
        <v>403</v>
      </c>
      <c r="AI51" s="106" t="str">
        <f t="shared" si="26"/>
        <v>OK</v>
      </c>
      <c r="AJ51" s="126">
        <v>13067</v>
      </c>
      <c r="AK51" s="106" t="str">
        <f t="shared" si="27"/>
        <v>OK</v>
      </c>
      <c r="AL51" s="106">
        <v>7031</v>
      </c>
      <c r="AM51" s="106" t="str">
        <f t="shared" si="28"/>
        <v>OK</v>
      </c>
      <c r="AO51" s="105" t="str">
        <f t="shared" si="29"/>
        <v>高森町</v>
      </c>
      <c r="AP51" s="104">
        <f>I51-'[1]様式 (H29末)'!J815</f>
        <v>-95</v>
      </c>
      <c r="AQ51" s="104">
        <f>J51-'[1]様式 (H29末)'!K815</f>
        <v>-87</v>
      </c>
      <c r="AR51" s="103">
        <f>K51-'[1]様式 (H29末)'!L815</f>
        <v>5.5754518571993206E-4</v>
      </c>
      <c r="AS51" s="104">
        <f>M51-'[1]様式 (H29末)'!M815</f>
        <v>-42</v>
      </c>
      <c r="AT51" s="103">
        <f>O51-'[1]様式 (H29末)'!N815</f>
        <v>6.9267100687242511E-4</v>
      </c>
      <c r="AU51" s="110">
        <f t="shared" si="30"/>
        <v>53</v>
      </c>
      <c r="AV51" s="104">
        <f>P51-'[1]様式 (H29末)'!O815</f>
        <v>-48</v>
      </c>
      <c r="AW51" s="104">
        <f>Q51-'[1]様式 (H29末)'!P815</f>
        <v>0</v>
      </c>
      <c r="AX51" s="104">
        <f>R51-'[1]様式 (H29末)'!Q815</f>
        <v>0</v>
      </c>
      <c r="AY51" s="104">
        <f>S51-'[1]様式 (H29末)'!R815</f>
        <v>0</v>
      </c>
      <c r="AZ51" s="104">
        <f>T51-'[1]様式 (H29末)'!S815</f>
        <v>-48</v>
      </c>
      <c r="BA51" s="103">
        <f>U51-'[1]様式 (H29末)'!T815</f>
        <v>-1.0772621187540299E-3</v>
      </c>
      <c r="BB51" s="104">
        <f>V51-'[1]様式 (H29末)'!U815</f>
        <v>0</v>
      </c>
      <c r="BC51" s="104">
        <f>W51-'[1]様式 (H29末)'!V815</f>
        <v>-3</v>
      </c>
      <c r="BD51" s="104">
        <f>X51-'[1]様式 (H29末)'!W815</f>
        <v>6</v>
      </c>
      <c r="BE51" s="104">
        <f>Y51-'[1]様式 (H29末)'!X815</f>
        <v>3</v>
      </c>
      <c r="BF51" s="103">
        <f>Z51-'[1]様式 (H29末)'!Y815</f>
        <v>9.4213629760157847E-4</v>
      </c>
      <c r="BG51" s="104">
        <f>AA51-'[1]様式 (H29末)'!Z815</f>
        <v>0</v>
      </c>
      <c r="BH51" s="103">
        <f>AB51-'[1]様式 (H29末)'!AA815</f>
        <v>0</v>
      </c>
      <c r="BK51" s="109"/>
    </row>
    <row r="52" spans="1:63" ht="20.149999999999999" customHeight="1" x14ac:dyDescent="0.25">
      <c r="A52" s="108"/>
      <c r="B52" s="108"/>
      <c r="C52" s="107">
        <v>806</v>
      </c>
      <c r="D52" s="107" t="s">
        <v>180</v>
      </c>
      <c r="E52" s="119">
        <v>20</v>
      </c>
      <c r="F52" s="118" t="s">
        <v>181</v>
      </c>
      <c r="G52" s="117">
        <v>404</v>
      </c>
      <c r="H52" s="116" t="s">
        <v>131</v>
      </c>
      <c r="I52" s="134">
        <v>4584</v>
      </c>
      <c r="J52" s="114">
        <f t="shared" si="16"/>
        <v>4013</v>
      </c>
      <c r="K52" s="115">
        <f t="shared" si="17"/>
        <v>0.87543630017452012</v>
      </c>
      <c r="L52" s="133">
        <v>0</v>
      </c>
      <c r="M52" s="134">
        <v>0</v>
      </c>
      <c r="N52" s="114">
        <f t="shared" si="18"/>
        <v>0</v>
      </c>
      <c r="O52" s="113">
        <f t="shared" si="19"/>
        <v>0</v>
      </c>
      <c r="P52" s="137">
        <v>2446</v>
      </c>
      <c r="Q52" s="134">
        <v>0</v>
      </c>
      <c r="R52" s="134">
        <v>0</v>
      </c>
      <c r="S52" s="134">
        <v>0</v>
      </c>
      <c r="T52" s="114">
        <f t="shared" si="20"/>
        <v>2446</v>
      </c>
      <c r="U52" s="112">
        <f t="shared" si="21"/>
        <v>0.53359511343804533</v>
      </c>
      <c r="V52" s="133">
        <v>429</v>
      </c>
      <c r="W52" s="134">
        <v>1138</v>
      </c>
      <c r="X52" s="134">
        <v>0</v>
      </c>
      <c r="Y52" s="114">
        <f t="shared" si="22"/>
        <v>1567</v>
      </c>
      <c r="Z52" s="113">
        <f t="shared" si="23"/>
        <v>0.34184118673647468</v>
      </c>
      <c r="AA52" s="137">
        <v>0</v>
      </c>
      <c r="AB52" s="112">
        <f t="shared" si="24"/>
        <v>0</v>
      </c>
      <c r="AC52" s="136">
        <v>3</v>
      </c>
      <c r="AD52" s="250">
        <f t="shared" si="15"/>
        <v>0.34184118673647468</v>
      </c>
      <c r="AE52" s="111"/>
      <c r="AF52" s="106" t="s">
        <v>131</v>
      </c>
      <c r="AG52" s="106" t="str">
        <f t="shared" si="25"/>
        <v>○</v>
      </c>
      <c r="AH52" s="106">
        <v>404</v>
      </c>
      <c r="AI52" s="106" t="str">
        <f t="shared" si="26"/>
        <v>OK</v>
      </c>
      <c r="AJ52" s="126">
        <v>4584</v>
      </c>
      <c r="AK52" s="106" t="str">
        <f t="shared" si="27"/>
        <v>OK</v>
      </c>
      <c r="AL52" s="106">
        <v>0</v>
      </c>
      <c r="AM52" s="106" t="str">
        <f t="shared" si="28"/>
        <v>OK</v>
      </c>
      <c r="AO52" s="105" t="str">
        <f t="shared" si="29"/>
        <v>阿南町</v>
      </c>
      <c r="AP52" s="104">
        <f>I52-'[1]様式 (H29末)'!J816</f>
        <v>-96</v>
      </c>
      <c r="AQ52" s="104">
        <f>J52-'[1]様式 (H29末)'!K816</f>
        <v>-136</v>
      </c>
      <c r="AR52" s="103">
        <f>K52-'[1]様式 (H29末)'!L816</f>
        <v>-1.1102161363941376E-2</v>
      </c>
      <c r="AS52" s="104">
        <f>M52-'[1]様式 (H29末)'!M816</f>
        <v>0</v>
      </c>
      <c r="AT52" s="103">
        <f>O52-'[1]様式 (H29末)'!N816</f>
        <v>0</v>
      </c>
      <c r="AU52" s="110">
        <f t="shared" si="30"/>
        <v>96</v>
      </c>
      <c r="AV52" s="104">
        <f>P52-'[1]様式 (H29末)'!O816</f>
        <v>-188</v>
      </c>
      <c r="AW52" s="104">
        <f>Q52-'[1]様式 (H29末)'!P816</f>
        <v>0</v>
      </c>
      <c r="AX52" s="104">
        <f>R52-'[1]様式 (H29末)'!Q816</f>
        <v>0</v>
      </c>
      <c r="AY52" s="104">
        <f>S52-'[1]様式 (H29末)'!R816</f>
        <v>0</v>
      </c>
      <c r="AZ52" s="104">
        <f>T52-'[1]様式 (H29末)'!S816</f>
        <v>-188</v>
      </c>
      <c r="BA52" s="103">
        <f>U52-'[1]様式 (H29末)'!T816</f>
        <v>-2.9225399382467487E-2</v>
      </c>
      <c r="BB52" s="104">
        <f>V52-'[1]様式 (H29末)'!U816</f>
        <v>16</v>
      </c>
      <c r="BC52" s="104">
        <f>W52-'[1]様式 (H29末)'!V816</f>
        <v>36</v>
      </c>
      <c r="BD52" s="104">
        <f>X52-'[1]様式 (H29末)'!W816</f>
        <v>0</v>
      </c>
      <c r="BE52" s="104">
        <f>Y52-'[1]様式 (H29末)'!X816</f>
        <v>52</v>
      </c>
      <c r="BF52" s="103">
        <f>Z52-'[1]様式 (H29末)'!Y816</f>
        <v>1.8123238018525945E-2</v>
      </c>
      <c r="BG52" s="104">
        <f>AA52-'[1]様式 (H29末)'!Z816</f>
        <v>0</v>
      </c>
      <c r="BH52" s="103">
        <f>AB52-'[1]様式 (H29末)'!AA816</f>
        <v>0</v>
      </c>
      <c r="BK52" s="109"/>
    </row>
    <row r="53" spans="1:63" ht="20.149999999999999" customHeight="1" x14ac:dyDescent="0.25">
      <c r="A53" s="108"/>
      <c r="B53" s="108"/>
      <c r="C53" s="107">
        <v>807</v>
      </c>
      <c r="D53" s="107" t="s">
        <v>180</v>
      </c>
      <c r="E53" s="119">
        <v>20</v>
      </c>
      <c r="F53" s="118" t="s">
        <v>181</v>
      </c>
      <c r="G53" s="117">
        <v>407</v>
      </c>
      <c r="H53" s="116" t="s">
        <v>132</v>
      </c>
      <c r="I53" s="134">
        <v>6379</v>
      </c>
      <c r="J53" s="114">
        <f t="shared" si="16"/>
        <v>6026</v>
      </c>
      <c r="K53" s="115">
        <f t="shared" si="17"/>
        <v>0.94466217275435016</v>
      </c>
      <c r="L53" s="133">
        <v>3565</v>
      </c>
      <c r="M53" s="134">
        <v>3144</v>
      </c>
      <c r="N53" s="114">
        <f t="shared" si="18"/>
        <v>421</v>
      </c>
      <c r="O53" s="113">
        <f t="shared" si="19"/>
        <v>0.49286722056748705</v>
      </c>
      <c r="P53" s="137">
        <v>1036</v>
      </c>
      <c r="Q53" s="134">
        <v>0</v>
      </c>
      <c r="R53" s="134">
        <v>0</v>
      </c>
      <c r="S53" s="134">
        <v>0</v>
      </c>
      <c r="T53" s="114">
        <f t="shared" si="20"/>
        <v>1036</v>
      </c>
      <c r="U53" s="112">
        <f t="shared" si="21"/>
        <v>0.16240790092490986</v>
      </c>
      <c r="V53" s="133">
        <v>0</v>
      </c>
      <c r="W53" s="134">
        <v>1517</v>
      </c>
      <c r="X53" s="134">
        <v>329</v>
      </c>
      <c r="Y53" s="114">
        <f t="shared" si="22"/>
        <v>1846</v>
      </c>
      <c r="Z53" s="113">
        <f t="shared" si="23"/>
        <v>0.2893870512619533</v>
      </c>
      <c r="AA53" s="137">
        <v>0</v>
      </c>
      <c r="AB53" s="112">
        <f t="shared" si="24"/>
        <v>0</v>
      </c>
      <c r="AC53" s="136">
        <v>4</v>
      </c>
      <c r="AD53" s="250">
        <f t="shared" si="15"/>
        <v>0.2893870512619533</v>
      </c>
      <c r="AE53" s="111"/>
      <c r="AF53" s="106" t="s">
        <v>132</v>
      </c>
      <c r="AG53" s="106" t="str">
        <f t="shared" si="25"/>
        <v>○</v>
      </c>
      <c r="AH53" s="106">
        <v>407</v>
      </c>
      <c r="AI53" s="106" t="str">
        <f t="shared" si="26"/>
        <v>OK</v>
      </c>
      <c r="AJ53" s="126">
        <v>6379</v>
      </c>
      <c r="AK53" s="106" t="str">
        <f t="shared" si="27"/>
        <v>OK</v>
      </c>
      <c r="AL53" s="106">
        <v>3144</v>
      </c>
      <c r="AM53" s="106" t="str">
        <f t="shared" si="28"/>
        <v>OK</v>
      </c>
      <c r="AO53" s="105" t="str">
        <f t="shared" si="29"/>
        <v>阿智村</v>
      </c>
      <c r="AP53" s="104">
        <f>I53-'[1]様式 (H29末)'!J817</f>
        <v>-132</v>
      </c>
      <c r="AQ53" s="104">
        <f>J53-'[1]様式 (H29末)'!K817</f>
        <v>-100</v>
      </c>
      <c r="AR53" s="103">
        <f>K53-'[1]様式 (H29末)'!L817</f>
        <v>3.7928746434608973E-3</v>
      </c>
      <c r="AS53" s="104">
        <f>M53-'[1]様式 (H29末)'!M817</f>
        <v>-79</v>
      </c>
      <c r="AT53" s="103">
        <f>O53-'[1]様式 (H29末)'!N817</f>
        <v>-2.1412266756399845E-3</v>
      </c>
      <c r="AU53" s="110">
        <f t="shared" si="30"/>
        <v>53</v>
      </c>
      <c r="AV53" s="104">
        <f>P53-'[1]様式 (H29末)'!O817</f>
        <v>-17</v>
      </c>
      <c r="AW53" s="104">
        <f>Q53-'[1]様式 (H29末)'!P817</f>
        <v>0</v>
      </c>
      <c r="AX53" s="104">
        <f>R53-'[1]様式 (H29末)'!Q817</f>
        <v>0</v>
      </c>
      <c r="AY53" s="104">
        <f>S53-'[1]様式 (H29末)'!R817</f>
        <v>0</v>
      </c>
      <c r="AZ53" s="104">
        <f>T53-'[1]様式 (H29末)'!S817</f>
        <v>-17</v>
      </c>
      <c r="BA53" s="103">
        <f>U53-'[1]様式 (H29末)'!T817</f>
        <v>6.8159160222516779E-4</v>
      </c>
      <c r="BB53" s="104">
        <f>V53-'[1]様式 (H29末)'!U817</f>
        <v>0</v>
      </c>
      <c r="BC53" s="104">
        <f>W53-'[1]様式 (H29末)'!V817</f>
        <v>1</v>
      </c>
      <c r="BD53" s="104">
        <f>X53-'[1]様式 (H29末)'!W817</f>
        <v>-5</v>
      </c>
      <c r="BE53" s="104">
        <f>Y53-'[1]様式 (H29末)'!X817</f>
        <v>-4</v>
      </c>
      <c r="BF53" s="103">
        <f>Z53-'[1]様式 (H29末)'!Y817</f>
        <v>5.2525097168757418E-3</v>
      </c>
      <c r="BG53" s="104">
        <f>AA53-'[1]様式 (H29末)'!Z817</f>
        <v>0</v>
      </c>
      <c r="BH53" s="103">
        <f>AB53-'[1]様式 (H29末)'!AA817</f>
        <v>0</v>
      </c>
      <c r="BK53" s="109"/>
    </row>
    <row r="54" spans="1:63" ht="20.149999999999999" customHeight="1" x14ac:dyDescent="0.25">
      <c r="A54" s="108"/>
      <c r="B54" s="108"/>
      <c r="C54" s="107">
        <v>808</v>
      </c>
      <c r="D54" s="107" t="s">
        <v>180</v>
      </c>
      <c r="E54" s="119">
        <v>20</v>
      </c>
      <c r="F54" s="118" t="s">
        <v>181</v>
      </c>
      <c r="G54" s="117">
        <v>409</v>
      </c>
      <c r="H54" s="116" t="s">
        <v>133</v>
      </c>
      <c r="I54" s="134">
        <v>414</v>
      </c>
      <c r="J54" s="114">
        <f t="shared" si="16"/>
        <v>407</v>
      </c>
      <c r="K54" s="115">
        <f t="shared" si="17"/>
        <v>0.98309178743961356</v>
      </c>
      <c r="L54" s="133">
        <v>0</v>
      </c>
      <c r="M54" s="134">
        <v>0</v>
      </c>
      <c r="N54" s="114">
        <f t="shared" si="18"/>
        <v>0</v>
      </c>
      <c r="O54" s="113">
        <f t="shared" si="19"/>
        <v>0</v>
      </c>
      <c r="P54" s="137">
        <v>380</v>
      </c>
      <c r="Q54" s="134">
        <v>0</v>
      </c>
      <c r="R54" s="134">
        <v>0</v>
      </c>
      <c r="S54" s="134">
        <v>0</v>
      </c>
      <c r="T54" s="114">
        <f t="shared" si="20"/>
        <v>380</v>
      </c>
      <c r="U54" s="112">
        <f t="shared" si="21"/>
        <v>0.91787439613526567</v>
      </c>
      <c r="V54" s="133">
        <v>0</v>
      </c>
      <c r="W54" s="134">
        <v>27</v>
      </c>
      <c r="X54" s="134">
        <v>0</v>
      </c>
      <c r="Y54" s="114">
        <f t="shared" si="22"/>
        <v>27</v>
      </c>
      <c r="Z54" s="113">
        <f t="shared" si="23"/>
        <v>6.5217391304347824E-2</v>
      </c>
      <c r="AA54" s="137">
        <v>0</v>
      </c>
      <c r="AB54" s="112">
        <f t="shared" si="24"/>
        <v>0</v>
      </c>
      <c r="AC54" s="136">
        <v>3</v>
      </c>
      <c r="AD54" s="250">
        <f t="shared" si="15"/>
        <v>6.5217391304347824E-2</v>
      </c>
      <c r="AE54" s="111"/>
      <c r="AF54" s="106" t="s">
        <v>133</v>
      </c>
      <c r="AG54" s="106" t="str">
        <f t="shared" si="25"/>
        <v>○</v>
      </c>
      <c r="AH54" s="106">
        <v>409</v>
      </c>
      <c r="AI54" s="106" t="str">
        <f t="shared" si="26"/>
        <v>OK</v>
      </c>
      <c r="AJ54" s="126">
        <v>414</v>
      </c>
      <c r="AK54" s="106" t="str">
        <f t="shared" si="27"/>
        <v>OK</v>
      </c>
      <c r="AL54" s="106">
        <v>0</v>
      </c>
      <c r="AM54" s="106" t="str">
        <f t="shared" si="28"/>
        <v>OK</v>
      </c>
      <c r="AO54" s="105" t="str">
        <f t="shared" si="29"/>
        <v>平谷村</v>
      </c>
      <c r="AP54" s="104">
        <f>I54-'[1]様式 (H29末)'!J818</f>
        <v>-12</v>
      </c>
      <c r="AQ54" s="104">
        <f>J54-'[1]様式 (H29末)'!K818</f>
        <v>-7</v>
      </c>
      <c r="AR54" s="103">
        <f>K54-'[1]様式 (H29末)'!L818</f>
        <v>1.1260801524120567E-2</v>
      </c>
      <c r="AS54" s="104">
        <f>M54-'[1]様式 (H29末)'!M818</f>
        <v>0</v>
      </c>
      <c r="AT54" s="103">
        <f>O54-'[1]様式 (H29末)'!N818</f>
        <v>0</v>
      </c>
      <c r="AU54" s="110">
        <f t="shared" si="30"/>
        <v>12</v>
      </c>
      <c r="AV54" s="104">
        <f>P54-'[1]様式 (H29末)'!O818</f>
        <v>-5</v>
      </c>
      <c r="AW54" s="104">
        <f>Q54-'[1]様式 (H29末)'!P818</f>
        <v>0</v>
      </c>
      <c r="AX54" s="104">
        <f>R54-'[1]様式 (H29末)'!Q818</f>
        <v>0</v>
      </c>
      <c r="AY54" s="104">
        <f>S54-'[1]様式 (H29末)'!R818</f>
        <v>0</v>
      </c>
      <c r="AZ54" s="104">
        <f>T54-'[1]様式 (H29末)'!S818</f>
        <v>-5</v>
      </c>
      <c r="BA54" s="103">
        <f>U54-'[1]様式 (H29末)'!T818</f>
        <v>1.4118527590664676E-2</v>
      </c>
      <c r="BB54" s="104">
        <f>V54-'[1]様式 (H29末)'!U818</f>
        <v>0</v>
      </c>
      <c r="BC54" s="104">
        <f>W54-'[1]様式 (H29末)'!V818</f>
        <v>-2</v>
      </c>
      <c r="BD54" s="104">
        <f>X54-'[1]様式 (H29末)'!W818</f>
        <v>0</v>
      </c>
      <c r="BE54" s="104">
        <f>Y54-'[1]様式 (H29末)'!X818</f>
        <v>-2</v>
      </c>
      <c r="BF54" s="103">
        <f>Z54-'[1]様式 (H29末)'!Y818</f>
        <v>-2.8577260665441917E-3</v>
      </c>
      <c r="BG54" s="104">
        <f>AA54-'[1]様式 (H29末)'!Z818</f>
        <v>0</v>
      </c>
      <c r="BH54" s="103">
        <f>AB54-'[1]様式 (H29末)'!AA818</f>
        <v>0</v>
      </c>
      <c r="BK54" s="109"/>
    </row>
    <row r="55" spans="1:63" ht="20.149999999999999" customHeight="1" x14ac:dyDescent="0.25">
      <c r="A55" s="108"/>
      <c r="B55" s="108"/>
      <c r="C55" s="107">
        <v>809</v>
      </c>
      <c r="D55" s="107" t="s">
        <v>180</v>
      </c>
      <c r="E55" s="119">
        <v>20</v>
      </c>
      <c r="F55" s="118" t="s">
        <v>181</v>
      </c>
      <c r="G55" s="117">
        <v>410</v>
      </c>
      <c r="H55" s="116" t="s">
        <v>134</v>
      </c>
      <c r="I55" s="134">
        <v>901</v>
      </c>
      <c r="J55" s="114">
        <f t="shared" si="16"/>
        <v>874</v>
      </c>
      <c r="K55" s="115">
        <f t="shared" si="17"/>
        <v>0.97003329633740287</v>
      </c>
      <c r="L55" s="133">
        <v>0</v>
      </c>
      <c r="M55" s="134">
        <v>0</v>
      </c>
      <c r="N55" s="114">
        <f t="shared" si="18"/>
        <v>0</v>
      </c>
      <c r="O55" s="113">
        <f t="shared" si="19"/>
        <v>0</v>
      </c>
      <c r="P55" s="137">
        <v>672</v>
      </c>
      <c r="Q55" s="134">
        <v>0</v>
      </c>
      <c r="R55" s="134">
        <v>0</v>
      </c>
      <c r="S55" s="134">
        <v>0</v>
      </c>
      <c r="T55" s="114">
        <f t="shared" si="20"/>
        <v>672</v>
      </c>
      <c r="U55" s="112">
        <f t="shared" si="21"/>
        <v>0.74583795782463924</v>
      </c>
      <c r="V55" s="133">
        <v>0</v>
      </c>
      <c r="W55" s="134">
        <v>202</v>
      </c>
      <c r="X55" s="134">
        <v>0</v>
      </c>
      <c r="Y55" s="114">
        <f t="shared" si="22"/>
        <v>202</v>
      </c>
      <c r="Z55" s="113">
        <f t="shared" si="23"/>
        <v>0.2241953385127636</v>
      </c>
      <c r="AA55" s="137">
        <v>0</v>
      </c>
      <c r="AB55" s="112">
        <f t="shared" si="24"/>
        <v>0</v>
      </c>
      <c r="AC55" s="136">
        <v>4</v>
      </c>
      <c r="AD55" s="250">
        <f t="shared" si="15"/>
        <v>0.2241953385127636</v>
      </c>
      <c r="AE55" s="111"/>
      <c r="AF55" s="106" t="s">
        <v>134</v>
      </c>
      <c r="AG55" s="106" t="str">
        <f t="shared" si="25"/>
        <v>○</v>
      </c>
      <c r="AH55" s="106">
        <v>410</v>
      </c>
      <c r="AI55" s="106" t="str">
        <f t="shared" si="26"/>
        <v>OK</v>
      </c>
      <c r="AJ55" s="126">
        <v>901</v>
      </c>
      <c r="AK55" s="106" t="str">
        <f t="shared" si="27"/>
        <v>OK</v>
      </c>
      <c r="AL55" s="106">
        <v>0</v>
      </c>
      <c r="AM55" s="106" t="str">
        <f t="shared" si="28"/>
        <v>OK</v>
      </c>
      <c r="AO55" s="105" t="str">
        <f t="shared" si="29"/>
        <v>根羽村</v>
      </c>
      <c r="AP55" s="104">
        <f>I55-'[1]様式 (H29末)'!J819</f>
        <v>-41</v>
      </c>
      <c r="AQ55" s="104">
        <f>J55-'[1]様式 (H29末)'!K819</f>
        <v>-38</v>
      </c>
      <c r="AR55" s="103">
        <f>K55-'[1]様式 (H29末)'!L819</f>
        <v>1.8804300953646491E-3</v>
      </c>
      <c r="AS55" s="104">
        <f>M55-'[1]様式 (H29末)'!M819</f>
        <v>0</v>
      </c>
      <c r="AT55" s="103">
        <f>O55-'[1]様式 (H29末)'!N819</f>
        <v>0</v>
      </c>
      <c r="AU55" s="110">
        <f t="shared" si="30"/>
        <v>41</v>
      </c>
      <c r="AV55" s="104">
        <f>P55-'[1]様式 (H29末)'!O819</f>
        <v>-23</v>
      </c>
      <c r="AW55" s="104">
        <f>Q55-'[1]様式 (H29末)'!P819</f>
        <v>0</v>
      </c>
      <c r="AX55" s="104">
        <f>R55-'[1]様式 (H29末)'!Q819</f>
        <v>0</v>
      </c>
      <c r="AY55" s="104">
        <f>S55-'[1]様式 (H29末)'!R819</f>
        <v>0</v>
      </c>
      <c r="AZ55" s="104">
        <f>T55-'[1]様式 (H29末)'!S819</f>
        <v>-23</v>
      </c>
      <c r="BA55" s="103">
        <f>U55-'[1]様式 (H29末)'!T819</f>
        <v>8.0460257651913114E-3</v>
      </c>
      <c r="BB55" s="104">
        <f>V55-'[1]様式 (H29末)'!U819</f>
        <v>0</v>
      </c>
      <c r="BC55" s="104">
        <f>W55-'[1]様式 (H29末)'!V819</f>
        <v>-15</v>
      </c>
      <c r="BD55" s="104">
        <f>X55-'[1]様式 (H29末)'!W819</f>
        <v>0</v>
      </c>
      <c r="BE55" s="104">
        <f>Y55-'[1]様式 (H29末)'!X819</f>
        <v>-15</v>
      </c>
      <c r="BF55" s="103">
        <f>Z55-'[1]様式 (H29末)'!Y819</f>
        <v>-6.1655956698266345E-3</v>
      </c>
      <c r="BG55" s="104">
        <f>AA55-'[1]様式 (H29末)'!Z819</f>
        <v>0</v>
      </c>
      <c r="BH55" s="103">
        <f>AB55-'[1]様式 (H29末)'!AA819</f>
        <v>0</v>
      </c>
      <c r="BK55" s="109"/>
    </row>
    <row r="56" spans="1:63" ht="20.149999999999999" customHeight="1" x14ac:dyDescent="0.25">
      <c r="A56" s="108"/>
      <c r="B56" s="108"/>
      <c r="C56" s="107">
        <v>810</v>
      </c>
      <c r="D56" s="107" t="s">
        <v>180</v>
      </c>
      <c r="E56" s="119">
        <v>20</v>
      </c>
      <c r="F56" s="118" t="s">
        <v>181</v>
      </c>
      <c r="G56" s="117">
        <v>411</v>
      </c>
      <c r="H56" s="116" t="s">
        <v>135</v>
      </c>
      <c r="I56" s="134">
        <v>3748</v>
      </c>
      <c r="J56" s="114">
        <f t="shared" si="16"/>
        <v>3615</v>
      </c>
      <c r="K56" s="115">
        <f t="shared" si="17"/>
        <v>0.96451440768409824</v>
      </c>
      <c r="L56" s="133">
        <v>0</v>
      </c>
      <c r="M56" s="134">
        <v>0</v>
      </c>
      <c r="N56" s="114">
        <f t="shared" si="18"/>
        <v>0</v>
      </c>
      <c r="O56" s="113">
        <f t="shared" si="19"/>
        <v>0</v>
      </c>
      <c r="P56" s="137">
        <v>0</v>
      </c>
      <c r="Q56" s="134">
        <v>0</v>
      </c>
      <c r="R56" s="134">
        <v>0</v>
      </c>
      <c r="S56" s="134">
        <v>0</v>
      </c>
      <c r="T56" s="114">
        <f t="shared" si="20"/>
        <v>0</v>
      </c>
      <c r="U56" s="112">
        <f t="shared" si="21"/>
        <v>0</v>
      </c>
      <c r="V56" s="133">
        <v>0</v>
      </c>
      <c r="W56" s="134">
        <v>3399</v>
      </c>
      <c r="X56" s="134">
        <v>216</v>
      </c>
      <c r="Y56" s="114">
        <f t="shared" si="22"/>
        <v>3615</v>
      </c>
      <c r="Z56" s="113">
        <f t="shared" si="23"/>
        <v>0.96451440768409824</v>
      </c>
      <c r="AA56" s="137">
        <v>0</v>
      </c>
      <c r="AB56" s="112">
        <f t="shared" si="24"/>
        <v>0</v>
      </c>
      <c r="AC56" s="136">
        <v>4</v>
      </c>
      <c r="AD56" s="250">
        <f t="shared" si="15"/>
        <v>0.96451440768409824</v>
      </c>
      <c r="AE56" s="111"/>
      <c r="AF56" s="106" t="s">
        <v>135</v>
      </c>
      <c r="AG56" s="106" t="str">
        <f t="shared" si="25"/>
        <v>○</v>
      </c>
      <c r="AH56" s="106">
        <v>411</v>
      </c>
      <c r="AI56" s="106" t="str">
        <f t="shared" si="26"/>
        <v>OK</v>
      </c>
      <c r="AJ56" s="126">
        <v>3748</v>
      </c>
      <c r="AK56" s="106" t="str">
        <f t="shared" si="27"/>
        <v>OK</v>
      </c>
      <c r="AL56" s="106">
        <v>0</v>
      </c>
      <c r="AM56" s="106" t="str">
        <f t="shared" si="28"/>
        <v>OK</v>
      </c>
      <c r="AO56" s="105" t="str">
        <f t="shared" si="29"/>
        <v>下條村</v>
      </c>
      <c r="AP56" s="104">
        <f>I56-'[1]様式 (H29末)'!J820</f>
        <v>-17</v>
      </c>
      <c r="AQ56" s="104">
        <f>J56-'[1]様式 (H29末)'!K820</f>
        <v>-5</v>
      </c>
      <c r="AR56" s="103">
        <f>K56-'[1]様式 (H29末)'!L820</f>
        <v>3.0270238859574361E-3</v>
      </c>
      <c r="AS56" s="104">
        <f>M56-'[1]様式 (H29末)'!M820</f>
        <v>0</v>
      </c>
      <c r="AT56" s="103">
        <f>O56-'[1]様式 (H29末)'!N820</f>
        <v>0</v>
      </c>
      <c r="AU56" s="110">
        <f t="shared" si="30"/>
        <v>17</v>
      </c>
      <c r="AV56" s="104">
        <f>P56-'[1]様式 (H29末)'!O820</f>
        <v>0</v>
      </c>
      <c r="AW56" s="104">
        <f>Q56-'[1]様式 (H29末)'!P820</f>
        <v>0</v>
      </c>
      <c r="AX56" s="104">
        <f>R56-'[1]様式 (H29末)'!Q820</f>
        <v>0</v>
      </c>
      <c r="AY56" s="104">
        <f>S56-'[1]様式 (H29末)'!R820</f>
        <v>0</v>
      </c>
      <c r="AZ56" s="104">
        <f>T56-'[1]様式 (H29末)'!S820</f>
        <v>0</v>
      </c>
      <c r="BA56" s="103">
        <f>U56-'[1]様式 (H29末)'!T820</f>
        <v>0</v>
      </c>
      <c r="BB56" s="104">
        <f>V56-'[1]様式 (H29末)'!U820</f>
        <v>0</v>
      </c>
      <c r="BC56" s="104">
        <f>W56-'[1]様式 (H29末)'!V820</f>
        <v>-4</v>
      </c>
      <c r="BD56" s="104">
        <f>X56-'[1]様式 (H29末)'!W820</f>
        <v>-1</v>
      </c>
      <c r="BE56" s="104">
        <f>Y56-'[1]様式 (H29末)'!X820</f>
        <v>-5</v>
      </c>
      <c r="BF56" s="103">
        <f>Z56-'[1]様式 (H29末)'!Y820</f>
        <v>3.0270238859574361E-3</v>
      </c>
      <c r="BG56" s="104">
        <f>AA56-'[1]様式 (H29末)'!Z820</f>
        <v>0</v>
      </c>
      <c r="BH56" s="103">
        <f>AB56-'[1]様式 (H29末)'!AA820</f>
        <v>0</v>
      </c>
      <c r="BK56" s="109"/>
    </row>
    <row r="57" spans="1:63" ht="20.149999999999999" customHeight="1" x14ac:dyDescent="0.25">
      <c r="A57" s="108"/>
      <c r="B57" s="108"/>
      <c r="C57" s="107">
        <v>811</v>
      </c>
      <c r="D57" s="107" t="s">
        <v>180</v>
      </c>
      <c r="E57" s="119">
        <v>20</v>
      </c>
      <c r="F57" s="118" t="s">
        <v>181</v>
      </c>
      <c r="G57" s="117">
        <v>412</v>
      </c>
      <c r="H57" s="116" t="s">
        <v>136</v>
      </c>
      <c r="I57" s="134">
        <v>549</v>
      </c>
      <c r="J57" s="114">
        <f t="shared" si="16"/>
        <v>541</v>
      </c>
      <c r="K57" s="115">
        <f t="shared" si="17"/>
        <v>0.98542805100182151</v>
      </c>
      <c r="L57" s="133">
        <v>0</v>
      </c>
      <c r="M57" s="134">
        <v>0</v>
      </c>
      <c r="N57" s="114">
        <f t="shared" si="18"/>
        <v>0</v>
      </c>
      <c r="O57" s="113">
        <f t="shared" si="19"/>
        <v>0</v>
      </c>
      <c r="P57" s="137">
        <v>365</v>
      </c>
      <c r="Q57" s="134">
        <v>0</v>
      </c>
      <c r="R57" s="134">
        <v>0</v>
      </c>
      <c r="S57" s="134">
        <v>0</v>
      </c>
      <c r="T57" s="114">
        <f t="shared" si="20"/>
        <v>365</v>
      </c>
      <c r="U57" s="112">
        <f t="shared" si="21"/>
        <v>0.66484517304189439</v>
      </c>
      <c r="V57" s="133">
        <v>35</v>
      </c>
      <c r="W57" s="134">
        <v>141</v>
      </c>
      <c r="X57" s="134">
        <v>0</v>
      </c>
      <c r="Y57" s="114">
        <f t="shared" si="22"/>
        <v>176</v>
      </c>
      <c r="Z57" s="113">
        <f t="shared" si="23"/>
        <v>0.32058287795992713</v>
      </c>
      <c r="AA57" s="137">
        <v>0</v>
      </c>
      <c r="AB57" s="112">
        <f t="shared" si="24"/>
        <v>0</v>
      </c>
      <c r="AC57" s="136">
        <v>4</v>
      </c>
      <c r="AD57" s="250">
        <f t="shared" si="15"/>
        <v>0.32058287795992713</v>
      </c>
      <c r="AE57" s="111"/>
      <c r="AF57" s="106" t="s">
        <v>136</v>
      </c>
      <c r="AG57" s="106" t="str">
        <f t="shared" si="25"/>
        <v>○</v>
      </c>
      <c r="AH57" s="106">
        <v>412</v>
      </c>
      <c r="AI57" s="106" t="str">
        <f t="shared" si="26"/>
        <v>OK</v>
      </c>
      <c r="AJ57" s="126">
        <v>549</v>
      </c>
      <c r="AK57" s="106" t="str">
        <f t="shared" si="27"/>
        <v>OK</v>
      </c>
      <c r="AL57" s="106">
        <v>0</v>
      </c>
      <c r="AM57" s="106" t="str">
        <f t="shared" si="28"/>
        <v>OK</v>
      </c>
      <c r="AO57" s="105" t="str">
        <f t="shared" si="29"/>
        <v>売木村</v>
      </c>
      <c r="AP57" s="104">
        <f>I57-'[1]様式 (H29末)'!J821</f>
        <v>-1</v>
      </c>
      <c r="AQ57" s="104">
        <f>J57-'[1]様式 (H29末)'!K821</f>
        <v>5</v>
      </c>
      <c r="AR57" s="103">
        <f>K57-'[1]様式 (H29末)'!L821</f>
        <v>1.0882596456367022E-2</v>
      </c>
      <c r="AS57" s="104">
        <f>M57-'[1]様式 (H29末)'!M821</f>
        <v>0</v>
      </c>
      <c r="AT57" s="103">
        <f>O57-'[1]様式 (H29末)'!N821</f>
        <v>0</v>
      </c>
      <c r="AU57" s="110">
        <f t="shared" si="30"/>
        <v>1</v>
      </c>
      <c r="AV57" s="104">
        <f>P57-'[1]様式 (H29末)'!O821</f>
        <v>5</v>
      </c>
      <c r="AW57" s="104">
        <f>Q57-'[1]様式 (H29末)'!P821</f>
        <v>0</v>
      </c>
      <c r="AX57" s="104">
        <f>R57-'[1]様式 (H29末)'!Q821</f>
        <v>0</v>
      </c>
      <c r="AY57" s="104">
        <f>S57-'[1]様式 (H29末)'!R821</f>
        <v>0</v>
      </c>
      <c r="AZ57" s="104">
        <f>T57-'[1]様式 (H29末)'!S821</f>
        <v>5</v>
      </c>
      <c r="BA57" s="103">
        <f>U57-'[1]様式 (H29末)'!T821</f>
        <v>1.0299718496439847E-2</v>
      </c>
      <c r="BB57" s="104">
        <f>V57-'[1]様式 (H29末)'!U821</f>
        <v>3</v>
      </c>
      <c r="BC57" s="104">
        <f>W57-'[1]様式 (H29末)'!V821</f>
        <v>-3</v>
      </c>
      <c r="BD57" s="104">
        <f>X57-'[1]様式 (H29末)'!W821</f>
        <v>0</v>
      </c>
      <c r="BE57" s="104">
        <f>Y57-'[1]様式 (H29末)'!X821</f>
        <v>0</v>
      </c>
      <c r="BF57" s="103">
        <f>Z57-'[1]様式 (H29末)'!Y821</f>
        <v>5.8287795992711944E-4</v>
      </c>
      <c r="BG57" s="104">
        <f>AA57-'[1]様式 (H29末)'!Z821</f>
        <v>0</v>
      </c>
      <c r="BH57" s="103">
        <f>AB57-'[1]様式 (H29末)'!AA821</f>
        <v>0</v>
      </c>
      <c r="BK57" s="109"/>
    </row>
    <row r="58" spans="1:63" ht="20.149999999999999" customHeight="1" x14ac:dyDescent="0.25">
      <c r="A58" s="108"/>
      <c r="B58" s="108"/>
      <c r="C58" s="107">
        <v>812</v>
      </c>
      <c r="D58" s="107" t="s">
        <v>180</v>
      </c>
      <c r="E58" s="119">
        <v>20</v>
      </c>
      <c r="F58" s="118" t="s">
        <v>181</v>
      </c>
      <c r="G58" s="117">
        <v>413</v>
      </c>
      <c r="H58" s="116" t="s">
        <v>137</v>
      </c>
      <c r="I58" s="134">
        <v>1275</v>
      </c>
      <c r="J58" s="114">
        <f t="shared" si="16"/>
        <v>1100</v>
      </c>
      <c r="K58" s="115">
        <f t="shared" si="17"/>
        <v>0.86274509803921573</v>
      </c>
      <c r="L58" s="133">
        <v>818</v>
      </c>
      <c r="M58" s="134">
        <v>818</v>
      </c>
      <c r="N58" s="114">
        <f t="shared" si="18"/>
        <v>0</v>
      </c>
      <c r="O58" s="113">
        <f t="shared" si="19"/>
        <v>0.64156862745098042</v>
      </c>
      <c r="P58" s="137">
        <v>0</v>
      </c>
      <c r="Q58" s="134">
        <v>0</v>
      </c>
      <c r="R58" s="134">
        <v>0</v>
      </c>
      <c r="S58" s="134">
        <v>0</v>
      </c>
      <c r="T58" s="114">
        <f t="shared" si="20"/>
        <v>0</v>
      </c>
      <c r="U58" s="112">
        <f t="shared" si="21"/>
        <v>0</v>
      </c>
      <c r="V58" s="133">
        <v>0</v>
      </c>
      <c r="W58" s="134">
        <v>259</v>
      </c>
      <c r="X58" s="134">
        <v>23</v>
      </c>
      <c r="Y58" s="114">
        <f t="shared" si="22"/>
        <v>282</v>
      </c>
      <c r="Z58" s="113">
        <f t="shared" si="23"/>
        <v>0.22117647058823531</v>
      </c>
      <c r="AA58" s="137">
        <v>0</v>
      </c>
      <c r="AB58" s="112">
        <f t="shared" si="24"/>
        <v>0</v>
      </c>
      <c r="AC58" s="136">
        <v>4</v>
      </c>
      <c r="AD58" s="250">
        <f t="shared" si="15"/>
        <v>0.22117647058823531</v>
      </c>
      <c r="AE58" s="111"/>
      <c r="AF58" s="106" t="s">
        <v>137</v>
      </c>
      <c r="AG58" s="106" t="str">
        <f t="shared" si="25"/>
        <v>○</v>
      </c>
      <c r="AH58" s="106">
        <v>413</v>
      </c>
      <c r="AI58" s="106" t="str">
        <f t="shared" si="26"/>
        <v>OK</v>
      </c>
      <c r="AJ58" s="126">
        <v>1275</v>
      </c>
      <c r="AK58" s="106" t="str">
        <f t="shared" si="27"/>
        <v>OK</v>
      </c>
      <c r="AL58" s="106">
        <v>818</v>
      </c>
      <c r="AM58" s="106" t="str">
        <f t="shared" si="28"/>
        <v>OK</v>
      </c>
      <c r="AO58" s="105" t="str">
        <f t="shared" si="29"/>
        <v>天龍村</v>
      </c>
      <c r="AP58" s="104">
        <f>I58-'[1]様式 (H29末)'!J822</f>
        <v>-52</v>
      </c>
      <c r="AQ58" s="104">
        <f>J58-'[1]様式 (H29末)'!K822</f>
        <v>-23</v>
      </c>
      <c r="AR58" s="103">
        <f>K58-'[1]様式 (H29末)'!L822</f>
        <v>1.6475316577271526E-2</v>
      </c>
      <c r="AS58" s="104">
        <f>M58-'[1]様式 (H29末)'!M822</f>
        <v>-28</v>
      </c>
      <c r="AT58" s="103">
        <f>O58-'[1]様式 (H29末)'!N822</f>
        <v>4.0403682196314961E-3</v>
      </c>
      <c r="AU58" s="110">
        <f t="shared" si="30"/>
        <v>24</v>
      </c>
      <c r="AV58" s="104">
        <f>P58-'[1]様式 (H29末)'!O822</f>
        <v>0</v>
      </c>
      <c r="AW58" s="104">
        <f>Q58-'[1]様式 (H29末)'!P822</f>
        <v>0</v>
      </c>
      <c r="AX58" s="104">
        <f>R58-'[1]様式 (H29末)'!Q822</f>
        <v>0</v>
      </c>
      <c r="AY58" s="104">
        <f>S58-'[1]様式 (H29末)'!R822</f>
        <v>0</v>
      </c>
      <c r="AZ58" s="104">
        <f>T58-'[1]様式 (H29末)'!S822</f>
        <v>0</v>
      </c>
      <c r="BA58" s="103">
        <f>U58-'[1]様式 (H29末)'!T822</f>
        <v>0</v>
      </c>
      <c r="BB58" s="104">
        <f>V58-'[1]様式 (H29末)'!U822</f>
        <v>0</v>
      </c>
      <c r="BC58" s="104">
        <f>W58-'[1]様式 (H29末)'!V822</f>
        <v>5</v>
      </c>
      <c r="BD58" s="104">
        <f>X58-'[1]様式 (H29末)'!W822</f>
        <v>0</v>
      </c>
      <c r="BE58" s="104">
        <f>Y58-'[1]様式 (H29末)'!X822</f>
        <v>5</v>
      </c>
      <c r="BF58" s="103">
        <f>Z58-'[1]様式 (H29末)'!Y822</f>
        <v>1.2434948357639974E-2</v>
      </c>
      <c r="BG58" s="104">
        <f>AA58-'[1]様式 (H29末)'!Z822</f>
        <v>0</v>
      </c>
      <c r="BH58" s="103">
        <f>AB58-'[1]様式 (H29末)'!AA822</f>
        <v>0</v>
      </c>
      <c r="BK58" s="109"/>
    </row>
    <row r="59" spans="1:63" ht="20.149999999999999" customHeight="1" x14ac:dyDescent="0.25">
      <c r="A59" s="108"/>
      <c r="B59" s="108"/>
      <c r="C59" s="107">
        <v>813</v>
      </c>
      <c r="D59" s="107" t="s">
        <v>180</v>
      </c>
      <c r="E59" s="119">
        <v>20</v>
      </c>
      <c r="F59" s="118" t="s">
        <v>181</v>
      </c>
      <c r="G59" s="117">
        <v>414</v>
      </c>
      <c r="H59" s="116" t="s">
        <v>138</v>
      </c>
      <c r="I59" s="134">
        <v>1622</v>
      </c>
      <c r="J59" s="114">
        <f t="shared" si="16"/>
        <v>1187</v>
      </c>
      <c r="K59" s="115">
        <f t="shared" si="17"/>
        <v>0.73181257706535141</v>
      </c>
      <c r="L59" s="133">
        <v>0</v>
      </c>
      <c r="M59" s="134">
        <v>0</v>
      </c>
      <c r="N59" s="114">
        <f t="shared" si="18"/>
        <v>0</v>
      </c>
      <c r="O59" s="113">
        <f t="shared" si="19"/>
        <v>0</v>
      </c>
      <c r="P59" s="137">
        <v>0</v>
      </c>
      <c r="Q59" s="134">
        <v>0</v>
      </c>
      <c r="R59" s="134">
        <v>0</v>
      </c>
      <c r="S59" s="134">
        <v>0</v>
      </c>
      <c r="T59" s="114">
        <f t="shared" si="20"/>
        <v>0</v>
      </c>
      <c r="U59" s="112">
        <f t="shared" si="21"/>
        <v>0</v>
      </c>
      <c r="V59" s="133">
        <v>321</v>
      </c>
      <c r="W59" s="134">
        <v>866</v>
      </c>
      <c r="X59" s="134">
        <v>0</v>
      </c>
      <c r="Y59" s="114">
        <f t="shared" si="22"/>
        <v>1187</v>
      </c>
      <c r="Z59" s="113">
        <f t="shared" si="23"/>
        <v>0.73181257706535141</v>
      </c>
      <c r="AA59" s="137">
        <v>0</v>
      </c>
      <c r="AB59" s="112">
        <f t="shared" si="24"/>
        <v>0</v>
      </c>
      <c r="AC59" s="136">
        <v>4</v>
      </c>
      <c r="AD59" s="250">
        <f t="shared" si="15"/>
        <v>0.73181257706535141</v>
      </c>
      <c r="AE59" s="111"/>
      <c r="AF59" s="106" t="s">
        <v>138</v>
      </c>
      <c r="AG59" s="106" t="str">
        <f t="shared" si="25"/>
        <v>○</v>
      </c>
      <c r="AH59" s="106">
        <v>414</v>
      </c>
      <c r="AI59" s="106" t="str">
        <f t="shared" si="26"/>
        <v>OK</v>
      </c>
      <c r="AJ59" s="126">
        <v>1622</v>
      </c>
      <c r="AK59" s="106" t="str">
        <f t="shared" si="27"/>
        <v>OK</v>
      </c>
      <c r="AL59" s="106">
        <v>0</v>
      </c>
      <c r="AM59" s="106" t="str">
        <f t="shared" si="28"/>
        <v>OK</v>
      </c>
      <c r="AO59" s="105" t="str">
        <f t="shared" si="29"/>
        <v>泰阜村</v>
      </c>
      <c r="AP59" s="104">
        <f>I59-'[1]様式 (H29末)'!J823</f>
        <v>-22</v>
      </c>
      <c r="AQ59" s="104">
        <f>J59-'[1]様式 (H29末)'!K823</f>
        <v>-6</v>
      </c>
      <c r="AR59" s="103">
        <f>K59-'[1]様式 (H29末)'!L823</f>
        <v>6.1434773086603833E-3</v>
      </c>
      <c r="AS59" s="104">
        <f>M59-'[1]様式 (H29末)'!M823</f>
        <v>0</v>
      </c>
      <c r="AT59" s="103">
        <f>O59-'[1]様式 (H29末)'!N823</f>
        <v>0</v>
      </c>
      <c r="AU59" s="110">
        <f t="shared" si="30"/>
        <v>22</v>
      </c>
      <c r="AV59" s="104">
        <f>P59-'[1]様式 (H29末)'!O823</f>
        <v>0</v>
      </c>
      <c r="AW59" s="104">
        <f>Q59-'[1]様式 (H29末)'!P823</f>
        <v>0</v>
      </c>
      <c r="AX59" s="104">
        <f>R59-'[1]様式 (H29末)'!Q823</f>
        <v>0</v>
      </c>
      <c r="AY59" s="104">
        <f>S59-'[1]様式 (H29末)'!R823</f>
        <v>0</v>
      </c>
      <c r="AZ59" s="104">
        <f>T59-'[1]様式 (H29末)'!S823</f>
        <v>0</v>
      </c>
      <c r="BA59" s="103">
        <f>U59-'[1]様式 (H29末)'!T823</f>
        <v>0</v>
      </c>
      <c r="BB59" s="104">
        <f>V59-'[1]様式 (H29末)'!U823</f>
        <v>-7</v>
      </c>
      <c r="BC59" s="104">
        <f>W59-'[1]様式 (H29末)'!V823</f>
        <v>1</v>
      </c>
      <c r="BD59" s="104">
        <f>X59-'[1]様式 (H29末)'!W823</f>
        <v>0</v>
      </c>
      <c r="BE59" s="104">
        <f>Y59-'[1]様式 (H29末)'!X823</f>
        <v>-6</v>
      </c>
      <c r="BF59" s="103">
        <f>Z59-'[1]様式 (H29末)'!Y823</f>
        <v>6.1434773086603833E-3</v>
      </c>
      <c r="BG59" s="104">
        <f>AA59-'[1]様式 (H29末)'!Z823</f>
        <v>0</v>
      </c>
      <c r="BH59" s="103">
        <f>AB59-'[1]様式 (H29末)'!AA823</f>
        <v>0</v>
      </c>
      <c r="BK59" s="109"/>
    </row>
    <row r="60" spans="1:63" ht="20.149999999999999" customHeight="1" x14ac:dyDescent="0.25">
      <c r="A60" s="108"/>
      <c r="B60" s="108"/>
      <c r="C60" s="107">
        <v>814</v>
      </c>
      <c r="D60" s="107" t="s">
        <v>180</v>
      </c>
      <c r="E60" s="119">
        <v>20</v>
      </c>
      <c r="F60" s="118" t="s">
        <v>181</v>
      </c>
      <c r="G60" s="117">
        <v>415</v>
      </c>
      <c r="H60" s="116" t="s">
        <v>139</v>
      </c>
      <c r="I60" s="134">
        <v>6369</v>
      </c>
      <c r="J60" s="114">
        <f t="shared" si="16"/>
        <v>6240</v>
      </c>
      <c r="K60" s="115">
        <f t="shared" si="17"/>
        <v>0.9797456429580782</v>
      </c>
      <c r="L60" s="133">
        <v>3713</v>
      </c>
      <c r="M60" s="134">
        <v>3713</v>
      </c>
      <c r="N60" s="114">
        <f t="shared" si="18"/>
        <v>0</v>
      </c>
      <c r="O60" s="113">
        <f t="shared" si="19"/>
        <v>0.58298005966399746</v>
      </c>
      <c r="P60" s="137">
        <v>1546</v>
      </c>
      <c r="Q60" s="134">
        <v>0</v>
      </c>
      <c r="R60" s="134">
        <v>0</v>
      </c>
      <c r="S60" s="134">
        <v>0</v>
      </c>
      <c r="T60" s="114">
        <f t="shared" si="20"/>
        <v>1546</v>
      </c>
      <c r="U60" s="112">
        <f t="shared" si="21"/>
        <v>0.24273826346365207</v>
      </c>
      <c r="V60" s="133">
        <v>0</v>
      </c>
      <c r="W60" s="134">
        <v>981</v>
      </c>
      <c r="X60" s="134">
        <v>0</v>
      </c>
      <c r="Y60" s="114">
        <f t="shared" si="22"/>
        <v>981</v>
      </c>
      <c r="Z60" s="113">
        <f t="shared" si="23"/>
        <v>0.15402731983042864</v>
      </c>
      <c r="AA60" s="137">
        <v>0</v>
      </c>
      <c r="AB60" s="112">
        <f t="shared" si="24"/>
        <v>0</v>
      </c>
      <c r="AC60" s="136">
        <v>4</v>
      </c>
      <c r="AD60" s="250">
        <f t="shared" si="15"/>
        <v>0.15402731983042864</v>
      </c>
      <c r="AE60" s="111"/>
      <c r="AF60" s="106" t="s">
        <v>139</v>
      </c>
      <c r="AG60" s="106" t="str">
        <f t="shared" si="25"/>
        <v>○</v>
      </c>
      <c r="AH60" s="106">
        <v>415</v>
      </c>
      <c r="AI60" s="106" t="str">
        <f t="shared" si="26"/>
        <v>OK</v>
      </c>
      <c r="AJ60" s="126">
        <v>6369</v>
      </c>
      <c r="AK60" s="106" t="str">
        <f t="shared" si="27"/>
        <v>OK</v>
      </c>
      <c r="AL60" s="106">
        <v>3713</v>
      </c>
      <c r="AM60" s="106" t="str">
        <f t="shared" si="28"/>
        <v>OK</v>
      </c>
      <c r="AO60" s="105" t="str">
        <f t="shared" si="29"/>
        <v>喬木村</v>
      </c>
      <c r="AP60" s="104">
        <f>I60-'[1]様式 (H29末)'!J824</f>
        <v>-94</v>
      </c>
      <c r="AQ60" s="104">
        <f>J60-'[1]様式 (H29末)'!K824</f>
        <v>-84</v>
      </c>
      <c r="AR60" s="103">
        <f>K60-'[1]様式 (H29末)'!L824</f>
        <v>1.2526830323471572E-3</v>
      </c>
      <c r="AS60" s="104">
        <f>M60-'[1]様式 (H29末)'!M824</f>
        <v>-33</v>
      </c>
      <c r="AT60" s="103">
        <f>O60-'[1]様式 (H29末)'!N824</f>
        <v>3.3730660078006292E-3</v>
      </c>
      <c r="AU60" s="110">
        <f t="shared" si="30"/>
        <v>61</v>
      </c>
      <c r="AV60" s="104">
        <f>P60-'[1]様式 (H29末)'!O824</f>
        <v>-24</v>
      </c>
      <c r="AW60" s="104">
        <f>Q60-'[1]様式 (H29末)'!P824</f>
        <v>0</v>
      </c>
      <c r="AX60" s="104">
        <f>R60-'[1]様式 (H29末)'!Q824</f>
        <v>0</v>
      </c>
      <c r="AY60" s="104">
        <f>S60-'[1]様式 (H29末)'!R824</f>
        <v>0</v>
      </c>
      <c r="AZ60" s="104">
        <f>T60-'[1]様式 (H29末)'!S824</f>
        <v>-24</v>
      </c>
      <c r="BA60" s="103">
        <f>U60-'[1]様式 (H29末)'!T824</f>
        <v>-1.8298054068027758E-4</v>
      </c>
      <c r="BB60" s="104">
        <f>V60-'[1]様式 (H29末)'!U824</f>
        <v>0</v>
      </c>
      <c r="BC60" s="104">
        <f>W60-'[1]様式 (H29末)'!V824</f>
        <v>981</v>
      </c>
      <c r="BD60" s="104">
        <f>X60-'[1]様式 (H29末)'!W824</f>
        <v>-1008</v>
      </c>
      <c r="BE60" s="104">
        <f>Y60-'[1]様式 (H29末)'!X824</f>
        <v>-27</v>
      </c>
      <c r="BF60" s="103">
        <f>Z60-'[1]様式 (H29末)'!Y824</f>
        <v>-1.9374024347732777E-3</v>
      </c>
      <c r="BG60" s="104">
        <f>AA60-'[1]様式 (H29末)'!Z824</f>
        <v>0</v>
      </c>
      <c r="BH60" s="103">
        <f>AB60-'[1]様式 (H29末)'!AA824</f>
        <v>0</v>
      </c>
      <c r="BK60" s="109"/>
    </row>
    <row r="61" spans="1:63" ht="20.149999999999999" customHeight="1" x14ac:dyDescent="0.25">
      <c r="A61" s="108"/>
      <c r="B61" s="108"/>
      <c r="C61" s="107">
        <v>815</v>
      </c>
      <c r="D61" s="107" t="s">
        <v>180</v>
      </c>
      <c r="E61" s="119">
        <v>20</v>
      </c>
      <c r="F61" s="118" t="s">
        <v>181</v>
      </c>
      <c r="G61" s="117">
        <v>416</v>
      </c>
      <c r="H61" s="116" t="s">
        <v>140</v>
      </c>
      <c r="I61" s="134">
        <v>6704</v>
      </c>
      <c r="J61" s="114">
        <f t="shared" si="16"/>
        <v>6658</v>
      </c>
      <c r="K61" s="115">
        <f t="shared" si="17"/>
        <v>0.99313842482100234</v>
      </c>
      <c r="L61" s="133">
        <v>3447</v>
      </c>
      <c r="M61" s="134">
        <v>3447</v>
      </c>
      <c r="N61" s="114">
        <f t="shared" si="18"/>
        <v>0</v>
      </c>
      <c r="O61" s="113">
        <f t="shared" si="19"/>
        <v>0.51417064439140814</v>
      </c>
      <c r="P61" s="137">
        <v>2096</v>
      </c>
      <c r="Q61" s="134">
        <v>0</v>
      </c>
      <c r="R61" s="134">
        <v>0</v>
      </c>
      <c r="S61" s="134">
        <v>0</v>
      </c>
      <c r="T61" s="114">
        <f t="shared" si="20"/>
        <v>2096</v>
      </c>
      <c r="U61" s="112">
        <f t="shared" si="21"/>
        <v>0.31264916467780429</v>
      </c>
      <c r="V61" s="133">
        <v>0</v>
      </c>
      <c r="W61" s="134">
        <v>1115</v>
      </c>
      <c r="X61" s="134">
        <v>0</v>
      </c>
      <c r="Y61" s="114">
        <f t="shared" si="22"/>
        <v>1115</v>
      </c>
      <c r="Z61" s="113">
        <f t="shared" si="23"/>
        <v>0.16631861575178997</v>
      </c>
      <c r="AA61" s="137">
        <v>0</v>
      </c>
      <c r="AB61" s="112">
        <f t="shared" si="24"/>
        <v>0</v>
      </c>
      <c r="AC61" s="136">
        <v>4</v>
      </c>
      <c r="AD61" s="250">
        <f t="shared" si="15"/>
        <v>0.16631861575178997</v>
      </c>
      <c r="AE61" s="111"/>
      <c r="AF61" s="106" t="s">
        <v>140</v>
      </c>
      <c r="AG61" s="106" t="str">
        <f t="shared" si="25"/>
        <v>○</v>
      </c>
      <c r="AH61" s="106">
        <v>416</v>
      </c>
      <c r="AI61" s="106" t="str">
        <f t="shared" si="26"/>
        <v>OK</v>
      </c>
      <c r="AJ61" s="126">
        <v>6704</v>
      </c>
      <c r="AK61" s="106" t="str">
        <f t="shared" si="27"/>
        <v>OK</v>
      </c>
      <c r="AL61" s="106">
        <v>3447</v>
      </c>
      <c r="AM61" s="106" t="str">
        <f t="shared" si="28"/>
        <v>OK</v>
      </c>
      <c r="AO61" s="105" t="str">
        <f t="shared" si="29"/>
        <v>豊丘村</v>
      </c>
      <c r="AP61" s="104">
        <f>I61-'[1]様式 (H29末)'!J825</f>
        <v>-45</v>
      </c>
      <c r="AQ61" s="104">
        <f>J61-'[1]様式 (H29末)'!K825</f>
        <v>-51</v>
      </c>
      <c r="AR61" s="103">
        <f>K61-'[1]様式 (H29末)'!L825</f>
        <v>-9.3477120803897584E-4</v>
      </c>
      <c r="AS61" s="104">
        <f>M61-'[1]様式 (H29末)'!M825</f>
        <v>-36</v>
      </c>
      <c r="AT61" s="103">
        <f>O61-'[1]様式 (H29末)'!N825</f>
        <v>-1.9058113798172682E-3</v>
      </c>
      <c r="AU61" s="110">
        <f t="shared" si="30"/>
        <v>9</v>
      </c>
      <c r="AV61" s="104">
        <f>P61-'[1]様式 (H29末)'!O825</f>
        <v>-9</v>
      </c>
      <c r="AW61" s="104">
        <f>Q61-'[1]様式 (H29末)'!P825</f>
        <v>0</v>
      </c>
      <c r="AX61" s="104">
        <f>R61-'[1]様式 (H29末)'!Q825</f>
        <v>0</v>
      </c>
      <c r="AY61" s="104">
        <f>S61-'[1]様式 (H29末)'!R825</f>
        <v>0</v>
      </c>
      <c r="AZ61" s="104">
        <f>T61-'[1]様式 (H29末)'!S825</f>
        <v>-9</v>
      </c>
      <c r="BA61" s="103">
        <f>U61-'[1]様式 (H29末)'!T825</f>
        <v>7.5110570610475991E-4</v>
      </c>
      <c r="BB61" s="104">
        <f>V61-'[1]様式 (H29末)'!U825</f>
        <v>0</v>
      </c>
      <c r="BC61" s="104">
        <f>W61-'[1]様式 (H29末)'!V825</f>
        <v>-6</v>
      </c>
      <c r="BD61" s="104">
        <f>X61-'[1]様式 (H29末)'!W825</f>
        <v>0</v>
      </c>
      <c r="BE61" s="104">
        <f>Y61-'[1]様式 (H29末)'!X825</f>
        <v>-6</v>
      </c>
      <c r="BF61" s="103">
        <f>Z61-'[1]様式 (H29末)'!Y825</f>
        <v>2.1993446567350472E-4</v>
      </c>
      <c r="BG61" s="104">
        <f>AA61-'[1]様式 (H29末)'!Z825</f>
        <v>0</v>
      </c>
      <c r="BH61" s="103">
        <f>AB61-'[1]様式 (H29末)'!AA825</f>
        <v>0</v>
      </c>
      <c r="BK61" s="109"/>
    </row>
    <row r="62" spans="1:63" ht="20.149999999999999" customHeight="1" x14ac:dyDescent="0.25">
      <c r="A62" s="108"/>
      <c r="B62" s="108"/>
      <c r="C62" s="107">
        <v>816</v>
      </c>
      <c r="D62" s="107" t="s">
        <v>180</v>
      </c>
      <c r="E62" s="119">
        <v>20</v>
      </c>
      <c r="F62" s="118" t="s">
        <v>181</v>
      </c>
      <c r="G62" s="117">
        <v>417</v>
      </c>
      <c r="H62" s="116" t="s">
        <v>141</v>
      </c>
      <c r="I62" s="134">
        <v>998</v>
      </c>
      <c r="J62" s="114">
        <f t="shared" si="16"/>
        <v>523</v>
      </c>
      <c r="K62" s="115">
        <f t="shared" si="17"/>
        <v>0.52404809619238479</v>
      </c>
      <c r="L62" s="133">
        <v>0</v>
      </c>
      <c r="M62" s="134">
        <v>0</v>
      </c>
      <c r="N62" s="114">
        <f t="shared" si="18"/>
        <v>0</v>
      </c>
      <c r="O62" s="113">
        <f t="shared" si="19"/>
        <v>0</v>
      </c>
      <c r="P62" s="137">
        <v>0</v>
      </c>
      <c r="Q62" s="134">
        <v>0</v>
      </c>
      <c r="R62" s="134">
        <v>0</v>
      </c>
      <c r="S62" s="134">
        <v>0</v>
      </c>
      <c r="T62" s="114">
        <f t="shared" si="20"/>
        <v>0</v>
      </c>
      <c r="U62" s="112">
        <f t="shared" si="21"/>
        <v>0</v>
      </c>
      <c r="V62" s="133">
        <v>146</v>
      </c>
      <c r="W62" s="134">
        <v>372</v>
      </c>
      <c r="X62" s="134">
        <v>5</v>
      </c>
      <c r="Y62" s="114">
        <f t="shared" si="22"/>
        <v>523</v>
      </c>
      <c r="Z62" s="113">
        <f t="shared" si="23"/>
        <v>0.52404809619238479</v>
      </c>
      <c r="AA62" s="137">
        <v>0</v>
      </c>
      <c r="AB62" s="112">
        <f t="shared" si="24"/>
        <v>0</v>
      </c>
      <c r="AC62" s="136">
        <v>4</v>
      </c>
      <c r="AD62" s="250">
        <f t="shared" si="15"/>
        <v>0.52404809619238479</v>
      </c>
      <c r="AE62" s="111"/>
      <c r="AF62" s="106" t="s">
        <v>141</v>
      </c>
      <c r="AG62" s="106" t="str">
        <f t="shared" si="25"/>
        <v>○</v>
      </c>
      <c r="AH62" s="106">
        <v>417</v>
      </c>
      <c r="AI62" s="106" t="str">
        <f t="shared" si="26"/>
        <v>OK</v>
      </c>
      <c r="AJ62" s="126">
        <v>998</v>
      </c>
      <c r="AK62" s="106" t="str">
        <f t="shared" si="27"/>
        <v>OK</v>
      </c>
      <c r="AL62" s="106">
        <v>0</v>
      </c>
      <c r="AM62" s="106" t="str">
        <f t="shared" si="28"/>
        <v>OK</v>
      </c>
      <c r="AO62" s="105" t="str">
        <f t="shared" si="29"/>
        <v>大鹿村</v>
      </c>
      <c r="AP62" s="104">
        <f>I62-'[1]様式 (H29末)'!J826</f>
        <v>-40</v>
      </c>
      <c r="AQ62" s="104">
        <f>J62-'[1]様式 (H29末)'!K826</f>
        <v>-19</v>
      </c>
      <c r="AR62" s="103">
        <f>K62-'[1]様式 (H29末)'!L826</f>
        <v>1.8901000459493611E-3</v>
      </c>
      <c r="AS62" s="104">
        <f>M62-'[1]様式 (H29末)'!M826</f>
        <v>0</v>
      </c>
      <c r="AT62" s="103">
        <f>O62-'[1]様式 (H29末)'!N826</f>
        <v>0</v>
      </c>
      <c r="AU62" s="110">
        <f t="shared" si="30"/>
        <v>40</v>
      </c>
      <c r="AV62" s="104">
        <f>P62-'[1]様式 (H29末)'!O826</f>
        <v>0</v>
      </c>
      <c r="AW62" s="104">
        <f>Q62-'[1]様式 (H29末)'!P826</f>
        <v>0</v>
      </c>
      <c r="AX62" s="104">
        <f>R62-'[1]様式 (H29末)'!Q826</f>
        <v>0</v>
      </c>
      <c r="AY62" s="104">
        <f>S62-'[1]様式 (H29末)'!R826</f>
        <v>0</v>
      </c>
      <c r="AZ62" s="104">
        <f>T62-'[1]様式 (H29末)'!S826</f>
        <v>0</v>
      </c>
      <c r="BA62" s="103">
        <f>U62-'[1]様式 (H29末)'!T826</f>
        <v>0</v>
      </c>
      <c r="BB62" s="104">
        <f>V62-'[1]様式 (H29末)'!U826</f>
        <v>-11</v>
      </c>
      <c r="BC62" s="104">
        <f>W62-'[1]様式 (H29末)'!V826</f>
        <v>-8</v>
      </c>
      <c r="BD62" s="104">
        <f>X62-'[1]様式 (H29末)'!W826</f>
        <v>0</v>
      </c>
      <c r="BE62" s="104">
        <f>Y62-'[1]様式 (H29末)'!X826</f>
        <v>-19</v>
      </c>
      <c r="BF62" s="103">
        <f>Z62-'[1]様式 (H29末)'!Y826</f>
        <v>1.8901000459493611E-3</v>
      </c>
      <c r="BG62" s="104">
        <f>AA62-'[1]様式 (H29末)'!Z826</f>
        <v>0</v>
      </c>
      <c r="BH62" s="103">
        <f>AB62-'[1]様式 (H29末)'!AA826</f>
        <v>0</v>
      </c>
      <c r="BK62" s="109"/>
    </row>
    <row r="63" spans="1:63" ht="20.149999999999999" customHeight="1" x14ac:dyDescent="0.25">
      <c r="A63" s="108"/>
      <c r="B63" s="108"/>
      <c r="C63" s="107">
        <v>817</v>
      </c>
      <c r="D63" s="107" t="s">
        <v>180</v>
      </c>
      <c r="E63" s="119">
        <v>20</v>
      </c>
      <c r="F63" s="118" t="s">
        <v>181</v>
      </c>
      <c r="G63" s="117">
        <v>422</v>
      </c>
      <c r="H63" s="116" t="s">
        <v>142</v>
      </c>
      <c r="I63" s="134">
        <v>4451</v>
      </c>
      <c r="J63" s="114">
        <f t="shared" si="16"/>
        <v>3797</v>
      </c>
      <c r="K63" s="115">
        <f t="shared" si="17"/>
        <v>0.85306672657829696</v>
      </c>
      <c r="L63" s="133">
        <v>3139</v>
      </c>
      <c r="M63" s="134">
        <v>3136</v>
      </c>
      <c r="N63" s="114">
        <f t="shared" si="18"/>
        <v>3</v>
      </c>
      <c r="O63" s="113">
        <f t="shared" si="19"/>
        <v>0.70456077286003149</v>
      </c>
      <c r="P63" s="137">
        <v>0</v>
      </c>
      <c r="Q63" s="134">
        <v>0</v>
      </c>
      <c r="R63" s="134">
        <v>0</v>
      </c>
      <c r="S63" s="134">
        <v>0</v>
      </c>
      <c r="T63" s="114">
        <f t="shared" si="20"/>
        <v>0</v>
      </c>
      <c r="U63" s="112">
        <f t="shared" si="21"/>
        <v>0</v>
      </c>
      <c r="V63" s="133">
        <v>0</v>
      </c>
      <c r="W63" s="134">
        <v>498</v>
      </c>
      <c r="X63" s="134">
        <v>163</v>
      </c>
      <c r="Y63" s="114">
        <f t="shared" si="22"/>
        <v>661</v>
      </c>
      <c r="Z63" s="113">
        <f t="shared" si="23"/>
        <v>0.14850595371826555</v>
      </c>
      <c r="AA63" s="137">
        <v>0</v>
      </c>
      <c r="AB63" s="112">
        <f t="shared" si="24"/>
        <v>0</v>
      </c>
      <c r="AC63" s="136">
        <v>3</v>
      </c>
      <c r="AD63" s="250">
        <f t="shared" si="15"/>
        <v>0.14850595371826555</v>
      </c>
      <c r="AE63" s="111"/>
      <c r="AF63" s="106" t="s">
        <v>142</v>
      </c>
      <c r="AG63" s="106" t="str">
        <f t="shared" si="25"/>
        <v>○</v>
      </c>
      <c r="AH63" s="106">
        <v>422</v>
      </c>
      <c r="AI63" s="106" t="str">
        <f t="shared" si="26"/>
        <v>OK</v>
      </c>
      <c r="AJ63" s="126">
        <v>4451</v>
      </c>
      <c r="AK63" s="106" t="str">
        <f t="shared" si="27"/>
        <v>OK</v>
      </c>
      <c r="AL63" s="106">
        <v>3136</v>
      </c>
      <c r="AM63" s="106" t="str">
        <f t="shared" si="28"/>
        <v>OK</v>
      </c>
      <c r="AO63" s="105" t="str">
        <f t="shared" si="29"/>
        <v>上松町</v>
      </c>
      <c r="AP63" s="104">
        <f>I63-'[1]様式 (H29末)'!J827</f>
        <v>-127</v>
      </c>
      <c r="AQ63" s="104">
        <f>J63-'[1]様式 (H29末)'!K827</f>
        <v>-65</v>
      </c>
      <c r="AR63" s="103">
        <f>K63-'[1]様式 (H29末)'!L827</f>
        <v>9.4669013270956004E-3</v>
      </c>
      <c r="AS63" s="104">
        <f>M63-'[1]様式 (H29末)'!M827</f>
        <v>-85</v>
      </c>
      <c r="AT63" s="103">
        <f>O63-'[1]様式 (H29末)'!N827</f>
        <v>9.7842248869028925E-4</v>
      </c>
      <c r="AU63" s="110">
        <f t="shared" si="30"/>
        <v>42</v>
      </c>
      <c r="AV63" s="104">
        <f>P63-'[1]様式 (H29末)'!O827</f>
        <v>0</v>
      </c>
      <c r="AW63" s="104">
        <f>Q63-'[1]様式 (H29末)'!P827</f>
        <v>0</v>
      </c>
      <c r="AX63" s="104">
        <f>R63-'[1]様式 (H29末)'!Q827</f>
        <v>0</v>
      </c>
      <c r="AY63" s="104">
        <f>S63-'[1]様式 (H29末)'!R827</f>
        <v>0</v>
      </c>
      <c r="AZ63" s="104">
        <f>T63-'[1]様式 (H29末)'!S827</f>
        <v>0</v>
      </c>
      <c r="BA63" s="103">
        <f>U63-'[1]様式 (H29末)'!T827</f>
        <v>0</v>
      </c>
      <c r="BB63" s="104">
        <f>V63-'[1]様式 (H29末)'!U827</f>
        <v>0</v>
      </c>
      <c r="BC63" s="104">
        <f>W63-'[1]様式 (H29末)'!V827</f>
        <v>18</v>
      </c>
      <c r="BD63" s="104">
        <f>X63-'[1]様式 (H29末)'!W827</f>
        <v>2</v>
      </c>
      <c r="BE63" s="104">
        <f>Y63-'[1]様式 (H29末)'!X827</f>
        <v>20</v>
      </c>
      <c r="BF63" s="103">
        <f>Z63-'[1]様式 (H29末)'!Y827</f>
        <v>8.4884788384053667E-3</v>
      </c>
      <c r="BG63" s="104">
        <f>AA63-'[1]様式 (H29末)'!Z827</f>
        <v>0</v>
      </c>
      <c r="BH63" s="103">
        <f>AB63-'[1]様式 (H29末)'!AA827</f>
        <v>0</v>
      </c>
      <c r="BK63" s="109"/>
    </row>
    <row r="64" spans="1:63" ht="20.149999999999999" customHeight="1" x14ac:dyDescent="0.25">
      <c r="A64" s="108"/>
      <c r="B64" s="108"/>
      <c r="C64" s="107">
        <v>818</v>
      </c>
      <c r="D64" s="107" t="s">
        <v>180</v>
      </c>
      <c r="E64" s="119">
        <v>20</v>
      </c>
      <c r="F64" s="118" t="s">
        <v>181</v>
      </c>
      <c r="G64" s="117">
        <v>423</v>
      </c>
      <c r="H64" s="116" t="s">
        <v>143</v>
      </c>
      <c r="I64" s="134">
        <v>4111</v>
      </c>
      <c r="J64" s="114">
        <f t="shared" si="16"/>
        <v>3444</v>
      </c>
      <c r="K64" s="115">
        <f t="shared" si="17"/>
        <v>0.83775237168572125</v>
      </c>
      <c r="L64" s="133">
        <v>307</v>
      </c>
      <c r="M64" s="134">
        <v>307</v>
      </c>
      <c r="N64" s="114">
        <f t="shared" si="18"/>
        <v>0</v>
      </c>
      <c r="O64" s="113">
        <f t="shared" si="19"/>
        <v>7.4677693991729507E-2</v>
      </c>
      <c r="P64" s="137">
        <v>708</v>
      </c>
      <c r="Q64" s="134">
        <v>0</v>
      </c>
      <c r="R64" s="134">
        <v>0</v>
      </c>
      <c r="S64" s="134">
        <v>0</v>
      </c>
      <c r="T64" s="114">
        <f t="shared" si="20"/>
        <v>708</v>
      </c>
      <c r="U64" s="112">
        <f t="shared" si="21"/>
        <v>0.17222087083434687</v>
      </c>
      <c r="V64" s="133">
        <v>1301</v>
      </c>
      <c r="W64" s="134">
        <v>1125</v>
      </c>
      <c r="X64" s="134">
        <v>3</v>
      </c>
      <c r="Y64" s="114">
        <f t="shared" si="22"/>
        <v>2429</v>
      </c>
      <c r="Z64" s="113">
        <f t="shared" si="23"/>
        <v>0.59085380685964484</v>
      </c>
      <c r="AA64" s="137">
        <v>0</v>
      </c>
      <c r="AB64" s="112">
        <f t="shared" si="24"/>
        <v>0</v>
      </c>
      <c r="AC64" s="136">
        <v>3</v>
      </c>
      <c r="AD64" s="250">
        <f t="shared" si="15"/>
        <v>0.59085380685964484</v>
      </c>
      <c r="AE64" s="111"/>
      <c r="AF64" s="106" t="s">
        <v>143</v>
      </c>
      <c r="AG64" s="106" t="str">
        <f t="shared" si="25"/>
        <v>○</v>
      </c>
      <c r="AH64" s="106">
        <v>423</v>
      </c>
      <c r="AI64" s="106" t="str">
        <f t="shared" si="26"/>
        <v>OK</v>
      </c>
      <c r="AJ64" s="126">
        <v>4111</v>
      </c>
      <c r="AK64" s="106" t="str">
        <f t="shared" si="27"/>
        <v>OK</v>
      </c>
      <c r="AL64" s="106">
        <v>307</v>
      </c>
      <c r="AM64" s="106" t="str">
        <f t="shared" si="28"/>
        <v>OK</v>
      </c>
      <c r="AO64" s="105" t="str">
        <f t="shared" si="29"/>
        <v>南木曽町</v>
      </c>
      <c r="AP64" s="104">
        <f>I64-'[1]様式 (H29末)'!J828</f>
        <v>-97</v>
      </c>
      <c r="AQ64" s="104">
        <f>J64-'[1]様式 (H29末)'!K828</f>
        <v>-44</v>
      </c>
      <c r="AR64" s="103">
        <f>K64-'[1]様式 (H29末)'!L828</f>
        <v>8.8550332826794476E-3</v>
      </c>
      <c r="AS64" s="104">
        <f>M64-'[1]様式 (H29末)'!M828</f>
        <v>-17</v>
      </c>
      <c r="AT64" s="103">
        <f>O64-'[1]様式 (H29末)'!N828</f>
        <v>-2.3185037269016773E-3</v>
      </c>
      <c r="AU64" s="110">
        <f t="shared" si="30"/>
        <v>80</v>
      </c>
      <c r="AV64" s="104">
        <f>P64-'[1]様式 (H29末)'!O828</f>
        <v>-19</v>
      </c>
      <c r="AW64" s="104">
        <f>Q64-'[1]様式 (H29末)'!P828</f>
        <v>0</v>
      </c>
      <c r="AX64" s="104">
        <f>R64-'[1]様式 (H29末)'!Q828</f>
        <v>0</v>
      </c>
      <c r="AY64" s="104">
        <f>S64-'[1]様式 (H29末)'!R828</f>
        <v>0</v>
      </c>
      <c r="AZ64" s="104">
        <f>T64-'[1]様式 (H29末)'!S828</f>
        <v>-19</v>
      </c>
      <c r="BA64" s="103">
        <f>U64-'[1]様式 (H29末)'!T828</f>
        <v>-5.4528886147062194E-4</v>
      </c>
      <c r="BB64" s="104">
        <f>V64-'[1]様式 (H29末)'!U828</f>
        <v>10</v>
      </c>
      <c r="BC64" s="104">
        <f>W64-'[1]様式 (H29末)'!V828</f>
        <v>-18</v>
      </c>
      <c r="BD64" s="104">
        <f>X64-'[1]様式 (H29末)'!W828</f>
        <v>0</v>
      </c>
      <c r="BE64" s="104">
        <f>Y64-'[1]様式 (H29末)'!X828</f>
        <v>-8</v>
      </c>
      <c r="BF64" s="103">
        <f>Z64-'[1]様式 (H29末)'!Y828</f>
        <v>1.1718825871051664E-2</v>
      </c>
      <c r="BG64" s="104">
        <f>AA64-'[1]様式 (H29末)'!Z828</f>
        <v>0</v>
      </c>
      <c r="BH64" s="103">
        <f>AB64-'[1]様式 (H29末)'!AA828</f>
        <v>0</v>
      </c>
      <c r="BK64" s="109"/>
    </row>
    <row r="65" spans="1:63" ht="20.149999999999999" customHeight="1" x14ac:dyDescent="0.25">
      <c r="A65" s="108"/>
      <c r="B65" s="108"/>
      <c r="C65" s="107">
        <v>819</v>
      </c>
      <c r="D65" s="107" t="s">
        <v>180</v>
      </c>
      <c r="E65" s="119">
        <v>20</v>
      </c>
      <c r="F65" s="118" t="s">
        <v>181</v>
      </c>
      <c r="G65" s="117">
        <v>425</v>
      </c>
      <c r="H65" s="116" t="s">
        <v>144</v>
      </c>
      <c r="I65" s="134">
        <v>2877</v>
      </c>
      <c r="J65" s="114">
        <f t="shared" si="16"/>
        <v>2723</v>
      </c>
      <c r="K65" s="115">
        <f t="shared" si="17"/>
        <v>0.94647201946472015</v>
      </c>
      <c r="L65" s="133">
        <v>1875</v>
      </c>
      <c r="M65" s="134">
        <v>1875</v>
      </c>
      <c r="N65" s="114">
        <f t="shared" si="18"/>
        <v>0</v>
      </c>
      <c r="O65" s="113">
        <f t="shared" si="19"/>
        <v>0.65172054223149112</v>
      </c>
      <c r="P65" s="137">
        <v>331</v>
      </c>
      <c r="Q65" s="134">
        <v>0</v>
      </c>
      <c r="R65" s="134">
        <v>0</v>
      </c>
      <c r="S65" s="134">
        <v>0</v>
      </c>
      <c r="T65" s="114">
        <f t="shared" si="20"/>
        <v>331</v>
      </c>
      <c r="U65" s="112">
        <f t="shared" si="21"/>
        <v>0.11505039972193257</v>
      </c>
      <c r="V65" s="133">
        <v>517</v>
      </c>
      <c r="W65" s="134">
        <v>0</v>
      </c>
      <c r="X65" s="134">
        <v>0</v>
      </c>
      <c r="Y65" s="114">
        <f t="shared" si="22"/>
        <v>517</v>
      </c>
      <c r="Z65" s="113">
        <f t="shared" si="23"/>
        <v>0.17970107751129649</v>
      </c>
      <c r="AA65" s="137">
        <v>0</v>
      </c>
      <c r="AB65" s="112">
        <f t="shared" si="24"/>
        <v>0</v>
      </c>
      <c r="AC65" s="136">
        <v>4</v>
      </c>
      <c r="AD65" s="250">
        <f t="shared" si="15"/>
        <v>0.17970107751129649</v>
      </c>
      <c r="AE65" s="111"/>
      <c r="AF65" s="106" t="s">
        <v>144</v>
      </c>
      <c r="AG65" s="106" t="str">
        <f t="shared" si="25"/>
        <v>○</v>
      </c>
      <c r="AH65" s="106">
        <v>425</v>
      </c>
      <c r="AI65" s="106" t="str">
        <f t="shared" si="26"/>
        <v>OK</v>
      </c>
      <c r="AJ65" s="126">
        <v>2877</v>
      </c>
      <c r="AK65" s="106" t="str">
        <f t="shared" si="27"/>
        <v>OK</v>
      </c>
      <c r="AL65" s="106">
        <v>1875</v>
      </c>
      <c r="AM65" s="106" t="str">
        <f t="shared" si="28"/>
        <v>OK</v>
      </c>
      <c r="AO65" s="105" t="str">
        <f t="shared" si="29"/>
        <v>木祖村</v>
      </c>
      <c r="AP65" s="104">
        <f>I65-'[1]様式 (H29末)'!J829</f>
        <v>-48</v>
      </c>
      <c r="AQ65" s="104">
        <f>J65-'[1]様式 (H29末)'!K829</f>
        <v>-94</v>
      </c>
      <c r="AR65" s="103">
        <f>K65-'[1]様式 (H29末)'!L829</f>
        <v>-1.6604903612202904E-2</v>
      </c>
      <c r="AS65" s="104">
        <f>M65-'[1]様式 (H29末)'!M829</f>
        <v>-53</v>
      </c>
      <c r="AT65" s="103">
        <f>O65-'[1]様式 (H29末)'!N829</f>
        <v>-7.4247569138080616E-3</v>
      </c>
      <c r="AU65" s="110">
        <f t="shared" si="30"/>
        <v>-5</v>
      </c>
      <c r="AV65" s="104">
        <f>P65-'[1]様式 (H29末)'!O829</f>
        <v>-9</v>
      </c>
      <c r="AW65" s="104">
        <f>Q65-'[1]様式 (H29末)'!P829</f>
        <v>0</v>
      </c>
      <c r="AX65" s="104">
        <f>R65-'[1]様式 (H29末)'!Q829</f>
        <v>0</v>
      </c>
      <c r="AY65" s="104">
        <f>S65-'[1]様式 (H29末)'!R829</f>
        <v>0</v>
      </c>
      <c r="AZ65" s="104">
        <f>T65-'[1]様式 (H29末)'!S829</f>
        <v>-9</v>
      </c>
      <c r="BA65" s="103">
        <f>U65-'[1]様式 (H29末)'!T829</f>
        <v>-1.1889165173836758E-3</v>
      </c>
      <c r="BB65" s="104">
        <f>V65-'[1]様式 (H29末)'!U829</f>
        <v>88</v>
      </c>
      <c r="BC65" s="104">
        <f>W65-'[1]様式 (H29末)'!V829</f>
        <v>-90</v>
      </c>
      <c r="BD65" s="104">
        <f>X65-'[1]様式 (H29末)'!W829</f>
        <v>-30</v>
      </c>
      <c r="BE65" s="104">
        <f>Y65-'[1]様式 (H29末)'!X829</f>
        <v>-32</v>
      </c>
      <c r="BF65" s="103">
        <f>Z65-'[1]様式 (H29末)'!Y829</f>
        <v>-7.9912301810111941E-3</v>
      </c>
      <c r="BG65" s="104">
        <f>AA65-'[1]様式 (H29末)'!Z829</f>
        <v>0</v>
      </c>
      <c r="BH65" s="103">
        <f>AB65-'[1]様式 (H29末)'!AA829</f>
        <v>0</v>
      </c>
      <c r="BK65" s="109"/>
    </row>
    <row r="66" spans="1:63" ht="20.149999999999999" customHeight="1" x14ac:dyDescent="0.25">
      <c r="A66" s="108"/>
      <c r="B66" s="108"/>
      <c r="C66" s="107">
        <v>820</v>
      </c>
      <c r="D66" s="107" t="s">
        <v>180</v>
      </c>
      <c r="E66" s="119">
        <v>20</v>
      </c>
      <c r="F66" s="118" t="s">
        <v>181</v>
      </c>
      <c r="G66" s="117">
        <v>429</v>
      </c>
      <c r="H66" s="116" t="s">
        <v>145</v>
      </c>
      <c r="I66" s="134">
        <v>753</v>
      </c>
      <c r="J66" s="114">
        <f t="shared" si="16"/>
        <v>732</v>
      </c>
      <c r="K66" s="115">
        <f t="shared" si="17"/>
        <v>0.97211155378486058</v>
      </c>
      <c r="L66" s="133">
        <v>0</v>
      </c>
      <c r="M66" s="134">
        <v>0</v>
      </c>
      <c r="N66" s="114">
        <f t="shared" si="18"/>
        <v>0</v>
      </c>
      <c r="O66" s="113">
        <f t="shared" si="19"/>
        <v>0</v>
      </c>
      <c r="P66" s="137">
        <v>577</v>
      </c>
      <c r="Q66" s="134">
        <v>0</v>
      </c>
      <c r="R66" s="134">
        <v>0</v>
      </c>
      <c r="S66" s="134">
        <v>67</v>
      </c>
      <c r="T66" s="114">
        <f t="shared" si="20"/>
        <v>644</v>
      </c>
      <c r="U66" s="112">
        <f t="shared" si="21"/>
        <v>0.85524568393094291</v>
      </c>
      <c r="V66" s="133">
        <v>0</v>
      </c>
      <c r="W66" s="134">
        <v>66</v>
      </c>
      <c r="X66" s="134">
        <v>22</v>
      </c>
      <c r="Y66" s="114">
        <f t="shared" si="22"/>
        <v>88</v>
      </c>
      <c r="Z66" s="113">
        <f t="shared" si="23"/>
        <v>0.11686586985391766</v>
      </c>
      <c r="AA66" s="137">
        <v>0</v>
      </c>
      <c r="AB66" s="112">
        <f t="shared" si="24"/>
        <v>0</v>
      </c>
      <c r="AC66" s="136">
        <v>4</v>
      </c>
      <c r="AD66" s="250">
        <f t="shared" si="15"/>
        <v>0.11686586985391766</v>
      </c>
      <c r="AE66" s="111"/>
      <c r="AF66" s="106" t="s">
        <v>145</v>
      </c>
      <c r="AG66" s="106" t="str">
        <f t="shared" si="25"/>
        <v>○</v>
      </c>
      <c r="AH66" s="106">
        <v>429</v>
      </c>
      <c r="AI66" s="106" t="str">
        <f t="shared" si="26"/>
        <v>OK</v>
      </c>
      <c r="AJ66" s="126">
        <v>753</v>
      </c>
      <c r="AK66" s="106" t="str">
        <f t="shared" si="27"/>
        <v>OK</v>
      </c>
      <c r="AL66" s="106">
        <v>0</v>
      </c>
      <c r="AM66" s="106" t="str">
        <f t="shared" si="28"/>
        <v>OK</v>
      </c>
      <c r="AO66" s="105" t="str">
        <f t="shared" si="29"/>
        <v>王滝村</v>
      </c>
      <c r="AP66" s="104">
        <f>I66-'[1]様式 (H29末)'!J830</f>
        <v>-23</v>
      </c>
      <c r="AQ66" s="104">
        <f>J66-'[1]様式 (H29末)'!K830</f>
        <v>-24</v>
      </c>
      <c r="AR66" s="103">
        <f>K66-'[1]様式 (H29末)'!L830</f>
        <v>-2.1152503388507382E-3</v>
      </c>
      <c r="AS66" s="104">
        <f>M66-'[1]様式 (H29末)'!M830</f>
        <v>0</v>
      </c>
      <c r="AT66" s="103">
        <f>O66-'[1]様式 (H29末)'!N830</f>
        <v>0</v>
      </c>
      <c r="AU66" s="110">
        <f t="shared" si="30"/>
        <v>23</v>
      </c>
      <c r="AV66" s="104">
        <f>P66-'[1]様式 (H29末)'!O830</f>
        <v>-14</v>
      </c>
      <c r="AW66" s="104">
        <f>Q66-'[1]様式 (H29末)'!P830</f>
        <v>0</v>
      </c>
      <c r="AX66" s="104">
        <f>R66-'[1]様式 (H29末)'!Q830</f>
        <v>0</v>
      </c>
      <c r="AY66" s="104">
        <f>S66-'[1]様式 (H29末)'!R830</f>
        <v>-8</v>
      </c>
      <c r="AZ66" s="104">
        <f>T66-'[1]様式 (H29末)'!S830</f>
        <v>-22</v>
      </c>
      <c r="BA66" s="103">
        <f>U66-'[1]様式 (H29末)'!T830</f>
        <v>-3.001738749469407E-3</v>
      </c>
      <c r="BB66" s="104">
        <f>V66-'[1]様式 (H29末)'!U830</f>
        <v>0</v>
      </c>
      <c r="BC66" s="104">
        <f>W66-'[1]様式 (H29末)'!V830</f>
        <v>-2</v>
      </c>
      <c r="BD66" s="104">
        <f>X66-'[1]様式 (H29末)'!W830</f>
        <v>0</v>
      </c>
      <c r="BE66" s="104">
        <f>Y66-'[1]様式 (H29末)'!X830</f>
        <v>-2</v>
      </c>
      <c r="BF66" s="103">
        <f>Z66-'[1]様式 (H29末)'!Y830</f>
        <v>8.8648841061868267E-4</v>
      </c>
      <c r="BG66" s="104">
        <f>AA66-'[1]様式 (H29末)'!Z830</f>
        <v>0</v>
      </c>
      <c r="BH66" s="103">
        <f>AB66-'[1]様式 (H29末)'!AA830</f>
        <v>0</v>
      </c>
      <c r="BK66" s="109"/>
    </row>
    <row r="67" spans="1:63" ht="20.149999999999999" customHeight="1" x14ac:dyDescent="0.25">
      <c r="A67" s="108"/>
      <c r="B67" s="108"/>
      <c r="C67" s="107">
        <v>821</v>
      </c>
      <c r="D67" s="107" t="s">
        <v>180</v>
      </c>
      <c r="E67" s="119">
        <v>20</v>
      </c>
      <c r="F67" s="118" t="s">
        <v>181</v>
      </c>
      <c r="G67" s="117">
        <v>430</v>
      </c>
      <c r="H67" s="116" t="s">
        <v>146</v>
      </c>
      <c r="I67" s="134">
        <v>3693</v>
      </c>
      <c r="J67" s="114">
        <f t="shared" si="16"/>
        <v>3547</v>
      </c>
      <c r="K67" s="115">
        <f t="shared" si="17"/>
        <v>0.96046574600595724</v>
      </c>
      <c r="L67" s="133">
        <v>1209</v>
      </c>
      <c r="M67" s="134">
        <v>1209</v>
      </c>
      <c r="N67" s="114">
        <f t="shared" si="18"/>
        <v>0</v>
      </c>
      <c r="O67" s="113">
        <f t="shared" si="19"/>
        <v>0.32737611697806662</v>
      </c>
      <c r="P67" s="137">
        <v>1689</v>
      </c>
      <c r="Q67" s="134">
        <v>0</v>
      </c>
      <c r="R67" s="134">
        <v>0</v>
      </c>
      <c r="S67" s="134">
        <v>0</v>
      </c>
      <c r="T67" s="114">
        <f t="shared" si="20"/>
        <v>1689</v>
      </c>
      <c r="U67" s="112">
        <f t="shared" si="21"/>
        <v>0.45735174654752236</v>
      </c>
      <c r="V67" s="133">
        <v>0</v>
      </c>
      <c r="W67" s="134">
        <v>649</v>
      </c>
      <c r="X67" s="134">
        <v>0</v>
      </c>
      <c r="Y67" s="114">
        <f t="shared" si="22"/>
        <v>649</v>
      </c>
      <c r="Z67" s="113">
        <f t="shared" si="23"/>
        <v>0.17573788248036826</v>
      </c>
      <c r="AA67" s="137">
        <v>0</v>
      </c>
      <c r="AB67" s="112">
        <f t="shared" si="24"/>
        <v>0</v>
      </c>
      <c r="AC67" s="136">
        <v>4</v>
      </c>
      <c r="AD67" s="250">
        <f t="shared" si="15"/>
        <v>0.17573788248036826</v>
      </c>
      <c r="AE67" s="111"/>
      <c r="AF67" s="106" t="s">
        <v>146</v>
      </c>
      <c r="AG67" s="106" t="str">
        <f t="shared" si="25"/>
        <v>○</v>
      </c>
      <c r="AH67" s="106">
        <v>430</v>
      </c>
      <c r="AI67" s="106" t="str">
        <f t="shared" si="26"/>
        <v>OK</v>
      </c>
      <c r="AJ67" s="126">
        <v>3693</v>
      </c>
      <c r="AK67" s="106" t="str">
        <f t="shared" si="27"/>
        <v>OK</v>
      </c>
      <c r="AL67" s="106">
        <v>1209</v>
      </c>
      <c r="AM67" s="106" t="str">
        <f t="shared" si="28"/>
        <v>OK</v>
      </c>
      <c r="AO67" s="105" t="str">
        <f t="shared" si="29"/>
        <v>大桑村</v>
      </c>
      <c r="AP67" s="104">
        <f>I67-'[1]様式 (H29末)'!J831</f>
        <v>-107</v>
      </c>
      <c r="AQ67" s="104">
        <f>J67-'[1]様式 (H29末)'!K831</f>
        <v>-95</v>
      </c>
      <c r="AR67" s="103">
        <f>K67-'[1]様式 (H29末)'!L831</f>
        <v>2.0446933743782925E-3</v>
      </c>
      <c r="AS67" s="104">
        <f>M67-'[1]様式 (H29末)'!M831</f>
        <v>-38</v>
      </c>
      <c r="AT67" s="103">
        <f>O67-'[1]様式 (H29末)'!N831</f>
        <v>-7.817777587754704E-4</v>
      </c>
      <c r="AU67" s="110">
        <f t="shared" si="30"/>
        <v>69</v>
      </c>
      <c r="AV67" s="104">
        <f>P67-'[1]様式 (H29末)'!O831</f>
        <v>-54</v>
      </c>
      <c r="AW67" s="104">
        <f>Q67-'[1]様式 (H29末)'!P831</f>
        <v>0</v>
      </c>
      <c r="AX67" s="104">
        <f>R67-'[1]様式 (H29末)'!Q831</f>
        <v>0</v>
      </c>
      <c r="AY67" s="104">
        <f>S67-'[1]様式 (H29末)'!R831</f>
        <v>0</v>
      </c>
      <c r="AZ67" s="104">
        <f>T67-'[1]様式 (H29末)'!S831</f>
        <v>-54</v>
      </c>
      <c r="BA67" s="103">
        <f>U67-'[1]様式 (H29末)'!T831</f>
        <v>-1.3324639787934411E-3</v>
      </c>
      <c r="BB67" s="104">
        <f>V67-'[1]様式 (H29末)'!U831</f>
        <v>0</v>
      </c>
      <c r="BC67" s="104">
        <f>W67-'[1]様式 (H29末)'!V831</f>
        <v>-3</v>
      </c>
      <c r="BD67" s="104">
        <f>X67-'[1]様式 (H29末)'!W831</f>
        <v>0</v>
      </c>
      <c r="BE67" s="104">
        <f>Y67-'[1]様式 (H29末)'!X831</f>
        <v>-3</v>
      </c>
      <c r="BF67" s="103">
        <f>Z67-'[1]様式 (H29末)'!Y831</f>
        <v>4.158935111947204E-3</v>
      </c>
      <c r="BG67" s="104">
        <f>AA67-'[1]様式 (H29末)'!Z831</f>
        <v>0</v>
      </c>
      <c r="BH67" s="103">
        <f>AB67-'[1]様式 (H29末)'!AA831</f>
        <v>0</v>
      </c>
      <c r="BK67" s="109"/>
    </row>
    <row r="68" spans="1:63" ht="20.149999999999999" customHeight="1" x14ac:dyDescent="0.25">
      <c r="A68" s="108"/>
      <c r="B68" s="108"/>
      <c r="C68" s="107">
        <v>822</v>
      </c>
      <c r="D68" s="107" t="s">
        <v>180</v>
      </c>
      <c r="E68" s="119">
        <v>20</v>
      </c>
      <c r="F68" s="118" t="s">
        <v>181</v>
      </c>
      <c r="G68" s="117">
        <v>432</v>
      </c>
      <c r="H68" s="116" t="s">
        <v>147</v>
      </c>
      <c r="I68" s="134">
        <v>11045</v>
      </c>
      <c r="J68" s="114">
        <f t="shared" si="16"/>
        <v>10618</v>
      </c>
      <c r="K68" s="115">
        <f t="shared" si="17"/>
        <v>0.96133997283838846</v>
      </c>
      <c r="L68" s="133">
        <v>7619</v>
      </c>
      <c r="M68" s="134">
        <v>7619</v>
      </c>
      <c r="N68" s="114">
        <f t="shared" si="18"/>
        <v>0</v>
      </c>
      <c r="O68" s="113">
        <f t="shared" si="19"/>
        <v>0.68981439565414215</v>
      </c>
      <c r="P68" s="137">
        <v>1150</v>
      </c>
      <c r="Q68" s="134">
        <v>0</v>
      </c>
      <c r="R68" s="134">
        <v>26</v>
      </c>
      <c r="S68" s="134">
        <v>0</v>
      </c>
      <c r="T68" s="114">
        <f t="shared" si="20"/>
        <v>1176</v>
      </c>
      <c r="U68" s="112">
        <f t="shared" si="21"/>
        <v>0.10647351742870077</v>
      </c>
      <c r="V68" s="133">
        <v>265</v>
      </c>
      <c r="W68" s="134">
        <v>1378</v>
      </c>
      <c r="X68" s="134">
        <v>180</v>
      </c>
      <c r="Y68" s="114">
        <f t="shared" si="22"/>
        <v>1823</v>
      </c>
      <c r="Z68" s="113">
        <f t="shared" si="23"/>
        <v>0.16505205975554549</v>
      </c>
      <c r="AA68" s="137">
        <v>0</v>
      </c>
      <c r="AB68" s="112">
        <f t="shared" si="24"/>
        <v>0</v>
      </c>
      <c r="AC68" s="136">
        <v>3</v>
      </c>
      <c r="AD68" s="250">
        <f t="shared" si="15"/>
        <v>0.16505205975554549</v>
      </c>
      <c r="AE68" s="111"/>
      <c r="AF68" s="106" t="s">
        <v>147</v>
      </c>
      <c r="AG68" s="106" t="str">
        <f t="shared" si="25"/>
        <v>○</v>
      </c>
      <c r="AH68" s="106">
        <v>432</v>
      </c>
      <c r="AI68" s="106" t="str">
        <f t="shared" si="26"/>
        <v>OK</v>
      </c>
      <c r="AJ68" s="126">
        <v>11045</v>
      </c>
      <c r="AK68" s="106" t="str">
        <f t="shared" si="27"/>
        <v>OK</v>
      </c>
      <c r="AL68" s="106">
        <v>7619</v>
      </c>
      <c r="AM68" s="106" t="str">
        <f t="shared" si="28"/>
        <v>OK</v>
      </c>
      <c r="AO68" s="105" t="str">
        <f t="shared" si="29"/>
        <v>木曽町</v>
      </c>
      <c r="AP68" s="104">
        <f>I68-'[1]様式 (H29末)'!J832</f>
        <v>-220</v>
      </c>
      <c r="AQ68" s="104">
        <f>J68-'[1]様式 (H29末)'!K832</f>
        <v>-205</v>
      </c>
      <c r="AR68" s="103">
        <f>K68-'[1]様式 (H29末)'!L832</f>
        <v>5.765462960005685E-4</v>
      </c>
      <c r="AS68" s="104">
        <f>M68-'[1]様式 (H29末)'!M832</f>
        <v>-175</v>
      </c>
      <c r="AT68" s="103">
        <f>O68-'[1]様式 (H29末)'!N832</f>
        <v>-2.0631010169630537E-3</v>
      </c>
      <c r="AU68" s="110">
        <f t="shared" si="30"/>
        <v>45</v>
      </c>
      <c r="AV68" s="104">
        <f>P68-'[1]様式 (H29末)'!O832</f>
        <v>-38</v>
      </c>
      <c r="AW68" s="104">
        <f>Q68-'[1]様式 (H29末)'!P832</f>
        <v>0</v>
      </c>
      <c r="AX68" s="104">
        <f>R68-'[1]様式 (H29末)'!Q832</f>
        <v>-2</v>
      </c>
      <c r="AY68" s="104">
        <f>S68-'[1]様式 (H29末)'!R832</f>
        <v>0</v>
      </c>
      <c r="AZ68" s="104">
        <f>T68-'[1]様式 (H29末)'!S832</f>
        <v>-40</v>
      </c>
      <c r="BA68" s="103">
        <f>U68-'[1]様式 (H29末)'!T832</f>
        <v>-1.4714448438247485E-3</v>
      </c>
      <c r="BB68" s="104">
        <f>V68-'[1]様式 (H29末)'!U832</f>
        <v>-31</v>
      </c>
      <c r="BC68" s="104">
        <f>W68-'[1]様式 (H29末)'!V832</f>
        <v>41</v>
      </c>
      <c r="BD68" s="104">
        <f>X68-'[1]様式 (H29末)'!W832</f>
        <v>0</v>
      </c>
      <c r="BE68" s="104">
        <f>Y68-'[1]様式 (H29末)'!X832</f>
        <v>10</v>
      </c>
      <c r="BF68" s="103">
        <f>Z68-'[1]様式 (H29末)'!Y832</f>
        <v>4.1110921567882874E-3</v>
      </c>
      <c r="BG68" s="104">
        <f>AA68-'[1]様式 (H29末)'!Z832</f>
        <v>0</v>
      </c>
      <c r="BH68" s="103">
        <f>AB68-'[1]様式 (H29末)'!AA832</f>
        <v>0</v>
      </c>
      <c r="BK68" s="109"/>
    </row>
    <row r="69" spans="1:63" ht="20.149999999999999" customHeight="1" x14ac:dyDescent="0.25">
      <c r="A69" s="108"/>
      <c r="B69" s="108"/>
      <c r="C69" s="107">
        <v>823</v>
      </c>
      <c r="D69" s="107" t="s">
        <v>180</v>
      </c>
      <c r="E69" s="119">
        <v>20</v>
      </c>
      <c r="F69" s="118" t="s">
        <v>181</v>
      </c>
      <c r="G69" s="117">
        <v>446</v>
      </c>
      <c r="H69" s="116" t="s">
        <v>148</v>
      </c>
      <c r="I69" s="134">
        <v>2741</v>
      </c>
      <c r="J69" s="114">
        <f t="shared" si="16"/>
        <v>2666</v>
      </c>
      <c r="K69" s="115">
        <f t="shared" si="17"/>
        <v>0.97263772345859179</v>
      </c>
      <c r="L69" s="133">
        <v>2178</v>
      </c>
      <c r="M69" s="134">
        <v>2178</v>
      </c>
      <c r="N69" s="114">
        <f t="shared" si="18"/>
        <v>0</v>
      </c>
      <c r="O69" s="113">
        <f t="shared" si="19"/>
        <v>0.79460051076249549</v>
      </c>
      <c r="P69" s="137">
        <v>161</v>
      </c>
      <c r="Q69" s="134">
        <v>0</v>
      </c>
      <c r="R69" s="134">
        <v>0</v>
      </c>
      <c r="S69" s="134">
        <v>0</v>
      </c>
      <c r="T69" s="114">
        <f t="shared" si="20"/>
        <v>161</v>
      </c>
      <c r="U69" s="112">
        <f t="shared" si="21"/>
        <v>5.8737686975556369E-2</v>
      </c>
      <c r="V69" s="133">
        <v>327</v>
      </c>
      <c r="W69" s="134">
        <v>0</v>
      </c>
      <c r="X69" s="134">
        <v>0</v>
      </c>
      <c r="Y69" s="114">
        <f t="shared" si="22"/>
        <v>327</v>
      </c>
      <c r="Z69" s="113">
        <f t="shared" si="23"/>
        <v>0.11929952572053995</v>
      </c>
      <c r="AA69" s="137">
        <v>0</v>
      </c>
      <c r="AB69" s="112">
        <f t="shared" si="24"/>
        <v>0</v>
      </c>
      <c r="AC69" s="136">
        <v>4</v>
      </c>
      <c r="AD69" s="250">
        <f t="shared" si="15"/>
        <v>0.11929952572053995</v>
      </c>
      <c r="AE69" s="111"/>
      <c r="AF69" s="106" t="s">
        <v>148</v>
      </c>
      <c r="AG69" s="106" t="str">
        <f t="shared" si="25"/>
        <v>○</v>
      </c>
      <c r="AH69" s="106">
        <v>446</v>
      </c>
      <c r="AI69" s="106" t="str">
        <f t="shared" si="26"/>
        <v>OK</v>
      </c>
      <c r="AJ69" s="126">
        <v>2741</v>
      </c>
      <c r="AK69" s="106" t="str">
        <f t="shared" si="27"/>
        <v>OK</v>
      </c>
      <c r="AL69" s="106">
        <v>2178</v>
      </c>
      <c r="AM69" s="106" t="str">
        <f t="shared" si="28"/>
        <v>OK</v>
      </c>
      <c r="AO69" s="105" t="str">
        <f t="shared" si="29"/>
        <v>麻績村</v>
      </c>
      <c r="AP69" s="104">
        <f>I69-'[1]様式 (H29末)'!J833</f>
        <v>-36</v>
      </c>
      <c r="AQ69" s="104">
        <f>J69-'[1]様式 (H29末)'!K833</f>
        <v>-35</v>
      </c>
      <c r="AR69" s="103">
        <f>K69-'[1]様式 (H29末)'!L833</f>
        <v>5.3864042165452375E-6</v>
      </c>
      <c r="AS69" s="104">
        <f>M69-'[1]様式 (H29末)'!M833</f>
        <v>-25</v>
      </c>
      <c r="AT69" s="103">
        <f>O69-'[1]様式 (H29末)'!N833</f>
        <v>1.2983861676089115E-3</v>
      </c>
      <c r="AU69" s="110">
        <f t="shared" si="30"/>
        <v>11</v>
      </c>
      <c r="AV69" s="104">
        <f>P69-'[1]様式 (H29末)'!O833</f>
        <v>-1</v>
      </c>
      <c r="AW69" s="104">
        <f>Q69-'[1]様式 (H29末)'!P833</f>
        <v>0</v>
      </c>
      <c r="AX69" s="104">
        <f>R69-'[1]様式 (H29末)'!Q833</f>
        <v>0</v>
      </c>
      <c r="AY69" s="104">
        <f>S69-'[1]様式 (H29末)'!R833</f>
        <v>0</v>
      </c>
      <c r="AZ69" s="104">
        <f>T69-'[1]様式 (H29末)'!S833</f>
        <v>-1</v>
      </c>
      <c r="BA69" s="103">
        <f>U69-'[1]様式 (H29末)'!T833</f>
        <v>4.0135280198776851E-4</v>
      </c>
      <c r="BB69" s="104">
        <f>V69-'[1]様式 (H29末)'!U833</f>
        <v>-9</v>
      </c>
      <c r="BC69" s="104">
        <f>W69-'[1]様式 (H29末)'!V833</f>
        <v>0</v>
      </c>
      <c r="BD69" s="104">
        <f>X69-'[1]様式 (H29末)'!W833</f>
        <v>0</v>
      </c>
      <c r="BE69" s="104">
        <f>Y69-'[1]様式 (H29末)'!X833</f>
        <v>-9</v>
      </c>
      <c r="BF69" s="103">
        <f>Z69-'[1]様式 (H29末)'!Y833</f>
        <v>-1.6943525653801139E-3</v>
      </c>
      <c r="BG69" s="104">
        <f>AA69-'[1]様式 (H29末)'!Z833</f>
        <v>0</v>
      </c>
      <c r="BH69" s="103">
        <f>AB69-'[1]様式 (H29末)'!AA833</f>
        <v>0</v>
      </c>
      <c r="BK69" s="109"/>
    </row>
    <row r="70" spans="1:63" ht="20.149999999999999" customHeight="1" x14ac:dyDescent="0.25">
      <c r="A70" s="108"/>
      <c r="B70" s="108"/>
      <c r="C70" s="107">
        <v>824</v>
      </c>
      <c r="D70" s="107" t="s">
        <v>180</v>
      </c>
      <c r="E70" s="119">
        <v>20</v>
      </c>
      <c r="F70" s="118" t="s">
        <v>181</v>
      </c>
      <c r="G70" s="117">
        <v>448</v>
      </c>
      <c r="H70" s="116" t="s">
        <v>149</v>
      </c>
      <c r="I70" s="134">
        <v>1746</v>
      </c>
      <c r="J70" s="114">
        <f t="shared" si="16"/>
        <v>1519</v>
      </c>
      <c r="K70" s="115">
        <f t="shared" si="17"/>
        <v>0.86998854524627722</v>
      </c>
      <c r="L70" s="133">
        <v>0</v>
      </c>
      <c r="M70" s="134">
        <v>0</v>
      </c>
      <c r="N70" s="114">
        <f t="shared" si="18"/>
        <v>0</v>
      </c>
      <c r="O70" s="113">
        <f t="shared" si="19"/>
        <v>0</v>
      </c>
      <c r="P70" s="137">
        <v>880</v>
      </c>
      <c r="Q70" s="134">
        <v>0</v>
      </c>
      <c r="R70" s="134">
        <v>0</v>
      </c>
      <c r="S70" s="134">
        <v>0</v>
      </c>
      <c r="T70" s="114">
        <f t="shared" si="20"/>
        <v>880</v>
      </c>
      <c r="U70" s="112">
        <f t="shared" si="21"/>
        <v>0.50400916380297822</v>
      </c>
      <c r="V70" s="133">
        <v>357</v>
      </c>
      <c r="W70" s="134">
        <v>282</v>
      </c>
      <c r="X70" s="134">
        <v>0</v>
      </c>
      <c r="Y70" s="114">
        <f t="shared" si="22"/>
        <v>639</v>
      </c>
      <c r="Z70" s="113">
        <f t="shared" si="23"/>
        <v>0.36597938144329895</v>
      </c>
      <c r="AA70" s="137">
        <v>0</v>
      </c>
      <c r="AB70" s="112">
        <f t="shared" si="24"/>
        <v>0</v>
      </c>
      <c r="AC70" s="136">
        <v>4</v>
      </c>
      <c r="AD70" s="250">
        <f t="shared" si="15"/>
        <v>0.36597938144329895</v>
      </c>
      <c r="AE70" s="111"/>
      <c r="AF70" s="106" t="s">
        <v>149</v>
      </c>
      <c r="AG70" s="106" t="str">
        <f t="shared" si="25"/>
        <v>○</v>
      </c>
      <c r="AH70" s="106">
        <v>448</v>
      </c>
      <c r="AI70" s="106" t="str">
        <f t="shared" si="26"/>
        <v>OK</v>
      </c>
      <c r="AJ70" s="126">
        <v>1746</v>
      </c>
      <c r="AK70" s="106" t="str">
        <f t="shared" si="27"/>
        <v>OK</v>
      </c>
      <c r="AL70" s="106">
        <v>0</v>
      </c>
      <c r="AM70" s="106" t="str">
        <f t="shared" si="28"/>
        <v>OK</v>
      </c>
      <c r="AO70" s="105" t="str">
        <f t="shared" si="29"/>
        <v>生坂村</v>
      </c>
      <c r="AP70" s="104">
        <f>I70-'[1]様式 (H29末)'!J834</f>
        <v>-53</v>
      </c>
      <c r="AQ70" s="104">
        <f>J70-'[1]様式 (H29末)'!K834</f>
        <v>-47</v>
      </c>
      <c r="AR70" s="103">
        <f>K70-'[1]様式 (H29末)'!L834</f>
        <v>-4.9505675483452194E-4</v>
      </c>
      <c r="AS70" s="104">
        <f>M70-'[1]様式 (H29末)'!M834</f>
        <v>0</v>
      </c>
      <c r="AT70" s="103">
        <f>O70-'[1]様式 (H29末)'!N834</f>
        <v>0</v>
      </c>
      <c r="AU70" s="110">
        <f t="shared" si="30"/>
        <v>53</v>
      </c>
      <c r="AV70" s="104">
        <f>P70-'[1]様式 (H29末)'!O834</f>
        <v>-30</v>
      </c>
      <c r="AW70" s="104">
        <f>Q70-'[1]様式 (H29末)'!P834</f>
        <v>0</v>
      </c>
      <c r="AX70" s="104">
        <f>R70-'[1]様式 (H29末)'!Q834</f>
        <v>0</v>
      </c>
      <c r="AY70" s="104">
        <f>S70-'[1]様式 (H29末)'!R834</f>
        <v>0</v>
      </c>
      <c r="AZ70" s="104">
        <f>T70-'[1]様式 (H29末)'!S834</f>
        <v>-30</v>
      </c>
      <c r="BA70" s="103">
        <f>U70-'[1]様式 (H29末)'!T834</f>
        <v>-1.8274120725081389E-3</v>
      </c>
      <c r="BB70" s="104">
        <f>V70-'[1]様式 (H29末)'!U834</f>
        <v>-11</v>
      </c>
      <c r="BC70" s="104">
        <f>W70-'[1]様式 (H29末)'!V834</f>
        <v>-6</v>
      </c>
      <c r="BD70" s="104">
        <f>X70-'[1]様式 (H29末)'!W834</f>
        <v>0</v>
      </c>
      <c r="BE70" s="104">
        <f>Y70-'[1]様式 (H29末)'!X834</f>
        <v>-17</v>
      </c>
      <c r="BF70" s="103">
        <f>Z70-'[1]様式 (H29末)'!Y834</f>
        <v>1.3323553176736169E-3</v>
      </c>
      <c r="BG70" s="104">
        <f>AA70-'[1]様式 (H29末)'!Z834</f>
        <v>0</v>
      </c>
      <c r="BH70" s="103">
        <f>AB70-'[1]様式 (H29末)'!AA834</f>
        <v>0</v>
      </c>
      <c r="BK70" s="109"/>
    </row>
    <row r="71" spans="1:63" ht="20.149999999999999" customHeight="1" x14ac:dyDescent="0.25">
      <c r="A71" s="108"/>
      <c r="B71" s="108"/>
      <c r="C71" s="107">
        <v>825</v>
      </c>
      <c r="D71" s="107" t="s">
        <v>180</v>
      </c>
      <c r="E71" s="119">
        <v>20</v>
      </c>
      <c r="F71" s="118" t="s">
        <v>181</v>
      </c>
      <c r="G71" s="117">
        <v>450</v>
      </c>
      <c r="H71" s="116" t="s">
        <v>150</v>
      </c>
      <c r="I71" s="134">
        <v>8726</v>
      </c>
      <c r="J71" s="114">
        <f t="shared" si="16"/>
        <v>8709</v>
      </c>
      <c r="K71" s="115">
        <f t="shared" si="17"/>
        <v>0.99805179922071974</v>
      </c>
      <c r="L71" s="133">
        <v>8707</v>
      </c>
      <c r="M71" s="134">
        <v>8707</v>
      </c>
      <c r="N71" s="114">
        <f t="shared" si="18"/>
        <v>0</v>
      </c>
      <c r="O71" s="113">
        <f t="shared" si="19"/>
        <v>0.9978225991290397</v>
      </c>
      <c r="P71" s="137">
        <v>0</v>
      </c>
      <c r="Q71" s="134">
        <v>0</v>
      </c>
      <c r="R71" s="134">
        <v>0</v>
      </c>
      <c r="S71" s="134">
        <v>0</v>
      </c>
      <c r="T71" s="114">
        <f t="shared" si="20"/>
        <v>0</v>
      </c>
      <c r="U71" s="112">
        <f t="shared" si="21"/>
        <v>0</v>
      </c>
      <c r="V71" s="133">
        <v>0</v>
      </c>
      <c r="W71" s="134">
        <v>0</v>
      </c>
      <c r="X71" s="134">
        <v>2</v>
      </c>
      <c r="Y71" s="114">
        <f t="shared" si="22"/>
        <v>2</v>
      </c>
      <c r="Z71" s="113">
        <f t="shared" si="23"/>
        <v>2.2920009168003668E-4</v>
      </c>
      <c r="AA71" s="137">
        <v>0</v>
      </c>
      <c r="AB71" s="112">
        <f t="shared" si="24"/>
        <v>0</v>
      </c>
      <c r="AC71" s="136">
        <v>4</v>
      </c>
      <c r="AD71" s="250">
        <f t="shared" si="15"/>
        <v>2.2920009168003668E-4</v>
      </c>
      <c r="AE71" s="111"/>
      <c r="AF71" s="106" t="s">
        <v>150</v>
      </c>
      <c r="AG71" s="106" t="str">
        <f t="shared" si="25"/>
        <v>○</v>
      </c>
      <c r="AH71" s="106">
        <v>450</v>
      </c>
      <c r="AI71" s="106" t="str">
        <f t="shared" si="26"/>
        <v>OK</v>
      </c>
      <c r="AJ71" s="126">
        <v>8726</v>
      </c>
      <c r="AK71" s="106" t="str">
        <f t="shared" si="27"/>
        <v>OK</v>
      </c>
      <c r="AL71" s="106">
        <v>8707</v>
      </c>
      <c r="AM71" s="106" t="str">
        <f t="shared" si="28"/>
        <v>OK</v>
      </c>
      <c r="AO71" s="105" t="str">
        <f t="shared" si="29"/>
        <v>山形村</v>
      </c>
      <c r="AP71" s="104">
        <f>I71-'[1]様式 (H29末)'!J835</f>
        <v>-47</v>
      </c>
      <c r="AQ71" s="104">
        <f>J71-'[1]様式 (H29末)'!K835</f>
        <v>-55</v>
      </c>
      <c r="AR71" s="103">
        <f>K71-'[1]様式 (H29末)'!L835</f>
        <v>-9.2232593601115909E-4</v>
      </c>
      <c r="AS71" s="104">
        <f>M71-'[1]様式 (H29末)'!M835</f>
        <v>-42</v>
      </c>
      <c r="AT71" s="103">
        <f>O71-'[1]様式 (H29末)'!N835</f>
        <v>5.5826537775738316E-4</v>
      </c>
      <c r="AU71" s="110">
        <f t="shared" si="30"/>
        <v>5</v>
      </c>
      <c r="AV71" s="104">
        <f>P71-'[1]様式 (H29末)'!O835</f>
        <v>0</v>
      </c>
      <c r="AW71" s="104">
        <f>Q71-'[1]様式 (H29末)'!P835</f>
        <v>0</v>
      </c>
      <c r="AX71" s="104">
        <f>R71-'[1]様式 (H29末)'!Q835</f>
        <v>0</v>
      </c>
      <c r="AY71" s="104">
        <f>S71-'[1]様式 (H29末)'!R835</f>
        <v>0</v>
      </c>
      <c r="AZ71" s="104">
        <f>T71-'[1]様式 (H29末)'!S835</f>
        <v>0</v>
      </c>
      <c r="BA71" s="103">
        <f>U71-'[1]様式 (H29末)'!T835</f>
        <v>0</v>
      </c>
      <c r="BB71" s="104">
        <f>V71-'[1]様式 (H29末)'!U835</f>
        <v>0</v>
      </c>
      <c r="BC71" s="104">
        <f>W71-'[1]様式 (H29末)'!V835</f>
        <v>0</v>
      </c>
      <c r="BD71" s="104">
        <f>X71-'[1]様式 (H29末)'!W835</f>
        <v>-13</v>
      </c>
      <c r="BE71" s="104">
        <f>Y71-'[1]様式 (H29末)'!X835</f>
        <v>-13</v>
      </c>
      <c r="BF71" s="103">
        <f>Z71-'[1]様式 (H29末)'!Y835</f>
        <v>-1.4805913137684984E-3</v>
      </c>
      <c r="BG71" s="104">
        <f>AA71-'[1]様式 (H29末)'!Z835</f>
        <v>0</v>
      </c>
      <c r="BH71" s="103">
        <f>AB71-'[1]様式 (H29末)'!AA835</f>
        <v>0</v>
      </c>
      <c r="BK71" s="109"/>
    </row>
    <row r="72" spans="1:63" ht="20.149999999999999" customHeight="1" x14ac:dyDescent="0.25">
      <c r="A72" s="108"/>
      <c r="B72" s="108"/>
      <c r="C72" s="107">
        <v>826</v>
      </c>
      <c r="D72" s="107" t="s">
        <v>180</v>
      </c>
      <c r="E72" s="119">
        <v>20</v>
      </c>
      <c r="F72" s="118" t="s">
        <v>181</v>
      </c>
      <c r="G72" s="117">
        <v>451</v>
      </c>
      <c r="H72" s="116" t="s">
        <v>151</v>
      </c>
      <c r="I72" s="134">
        <v>4569</v>
      </c>
      <c r="J72" s="114">
        <f t="shared" si="16"/>
        <v>4569</v>
      </c>
      <c r="K72" s="115">
        <f t="shared" si="17"/>
        <v>1</v>
      </c>
      <c r="L72" s="133">
        <v>4569</v>
      </c>
      <c r="M72" s="134">
        <v>4569</v>
      </c>
      <c r="N72" s="114">
        <f t="shared" si="18"/>
        <v>0</v>
      </c>
      <c r="O72" s="113">
        <f t="shared" si="19"/>
        <v>1</v>
      </c>
      <c r="P72" s="137">
        <v>0</v>
      </c>
      <c r="Q72" s="134">
        <v>0</v>
      </c>
      <c r="R72" s="134">
        <v>0</v>
      </c>
      <c r="S72" s="134">
        <v>0</v>
      </c>
      <c r="T72" s="114">
        <f t="shared" si="20"/>
        <v>0</v>
      </c>
      <c r="U72" s="112">
        <f t="shared" si="21"/>
        <v>0</v>
      </c>
      <c r="V72" s="133">
        <v>0</v>
      </c>
      <c r="W72" s="134">
        <v>0</v>
      </c>
      <c r="X72" s="134">
        <v>0</v>
      </c>
      <c r="Y72" s="114">
        <f t="shared" si="22"/>
        <v>0</v>
      </c>
      <c r="Z72" s="113">
        <f t="shared" si="23"/>
        <v>0</v>
      </c>
      <c r="AA72" s="137">
        <v>0</v>
      </c>
      <c r="AB72" s="112">
        <f t="shared" si="24"/>
        <v>0</v>
      </c>
      <c r="AC72" s="136">
        <v>4</v>
      </c>
      <c r="AD72" s="250">
        <f t="shared" si="15"/>
        <v>0</v>
      </c>
      <c r="AE72" s="111"/>
      <c r="AF72" s="106" t="s">
        <v>151</v>
      </c>
      <c r="AG72" s="106" t="str">
        <f t="shared" si="25"/>
        <v>○</v>
      </c>
      <c r="AH72" s="106">
        <v>451</v>
      </c>
      <c r="AI72" s="106" t="str">
        <f t="shared" si="26"/>
        <v>OK</v>
      </c>
      <c r="AJ72" s="126">
        <v>4569</v>
      </c>
      <c r="AK72" s="106" t="str">
        <f t="shared" si="27"/>
        <v>OK</v>
      </c>
      <c r="AL72" s="106">
        <v>4569</v>
      </c>
      <c r="AM72" s="106" t="str">
        <f t="shared" si="28"/>
        <v>OK</v>
      </c>
      <c r="AO72" s="105" t="str">
        <f t="shared" si="29"/>
        <v>朝日村</v>
      </c>
      <c r="AP72" s="104">
        <f>I72-'[1]様式 (H29末)'!J836</f>
        <v>-29</v>
      </c>
      <c r="AQ72" s="104">
        <f>J72-'[1]様式 (H29末)'!K836</f>
        <v>-29</v>
      </c>
      <c r="AR72" s="103">
        <f>K72-'[1]様式 (H29末)'!L836</f>
        <v>0</v>
      </c>
      <c r="AS72" s="104">
        <f>M72-'[1]様式 (H29末)'!M836</f>
        <v>-29</v>
      </c>
      <c r="AT72" s="103">
        <f>O72-'[1]様式 (H29末)'!N836</f>
        <v>0</v>
      </c>
      <c r="AU72" s="110">
        <f t="shared" si="30"/>
        <v>0</v>
      </c>
      <c r="AV72" s="104">
        <f>P72-'[1]様式 (H29末)'!O836</f>
        <v>0</v>
      </c>
      <c r="AW72" s="104">
        <f>Q72-'[1]様式 (H29末)'!P836</f>
        <v>0</v>
      </c>
      <c r="AX72" s="104">
        <f>R72-'[1]様式 (H29末)'!Q836</f>
        <v>0</v>
      </c>
      <c r="AY72" s="104">
        <f>S72-'[1]様式 (H29末)'!R836</f>
        <v>0</v>
      </c>
      <c r="AZ72" s="104">
        <f>T72-'[1]様式 (H29末)'!S836</f>
        <v>0</v>
      </c>
      <c r="BA72" s="103">
        <f>U72-'[1]様式 (H29末)'!T836</f>
        <v>0</v>
      </c>
      <c r="BB72" s="104">
        <f>V72-'[1]様式 (H29末)'!U836</f>
        <v>0</v>
      </c>
      <c r="BC72" s="104">
        <f>W72-'[1]様式 (H29末)'!V836</f>
        <v>0</v>
      </c>
      <c r="BD72" s="104">
        <f>X72-'[1]様式 (H29末)'!W836</f>
        <v>0</v>
      </c>
      <c r="BE72" s="104">
        <f>Y72-'[1]様式 (H29末)'!X836</f>
        <v>0</v>
      </c>
      <c r="BF72" s="103">
        <f>Z72-'[1]様式 (H29末)'!Y836</f>
        <v>0</v>
      </c>
      <c r="BG72" s="104">
        <f>AA72-'[1]様式 (H29末)'!Z836</f>
        <v>0</v>
      </c>
      <c r="BH72" s="103">
        <f>AB72-'[1]様式 (H29末)'!AA836</f>
        <v>0</v>
      </c>
      <c r="BK72" s="109"/>
    </row>
    <row r="73" spans="1:63" ht="20.149999999999999" customHeight="1" x14ac:dyDescent="0.25">
      <c r="A73" s="108"/>
      <c r="B73" s="108"/>
      <c r="C73" s="107">
        <v>827</v>
      </c>
      <c r="D73" s="107" t="s">
        <v>180</v>
      </c>
      <c r="E73" s="119">
        <v>20</v>
      </c>
      <c r="F73" s="118" t="s">
        <v>181</v>
      </c>
      <c r="G73" s="117">
        <v>452</v>
      </c>
      <c r="H73" s="116" t="s">
        <v>152</v>
      </c>
      <c r="I73" s="134">
        <v>4535</v>
      </c>
      <c r="J73" s="114">
        <f t="shared" si="16"/>
        <v>4211</v>
      </c>
      <c r="K73" s="115">
        <f t="shared" si="17"/>
        <v>0.92855567805953698</v>
      </c>
      <c r="L73" s="133">
        <v>0</v>
      </c>
      <c r="M73" s="134">
        <v>0</v>
      </c>
      <c r="N73" s="114">
        <f t="shared" si="18"/>
        <v>0</v>
      </c>
      <c r="O73" s="113">
        <f t="shared" si="19"/>
        <v>0</v>
      </c>
      <c r="P73" s="137">
        <v>2527</v>
      </c>
      <c r="Q73" s="134">
        <v>0</v>
      </c>
      <c r="R73" s="134">
        <v>61</v>
      </c>
      <c r="S73" s="134">
        <v>0</v>
      </c>
      <c r="T73" s="114">
        <f t="shared" si="20"/>
        <v>2588</v>
      </c>
      <c r="U73" s="112">
        <f t="shared" si="21"/>
        <v>0.57067254685777291</v>
      </c>
      <c r="V73" s="133">
        <v>1601</v>
      </c>
      <c r="W73" s="134">
        <v>0</v>
      </c>
      <c r="X73" s="134">
        <v>22</v>
      </c>
      <c r="Y73" s="114">
        <f t="shared" si="22"/>
        <v>1623</v>
      </c>
      <c r="Z73" s="113">
        <f t="shared" si="23"/>
        <v>0.35788313120176407</v>
      </c>
      <c r="AA73" s="137">
        <v>0</v>
      </c>
      <c r="AB73" s="112">
        <f t="shared" si="24"/>
        <v>0</v>
      </c>
      <c r="AC73" s="136">
        <v>4</v>
      </c>
      <c r="AD73" s="250">
        <f t="shared" si="15"/>
        <v>0.35788313120176407</v>
      </c>
      <c r="AE73" s="111"/>
      <c r="AF73" s="106" t="s">
        <v>152</v>
      </c>
      <c r="AG73" s="106" t="str">
        <f t="shared" si="25"/>
        <v>○</v>
      </c>
      <c r="AH73" s="106">
        <v>452</v>
      </c>
      <c r="AI73" s="106" t="str">
        <f t="shared" si="26"/>
        <v>OK</v>
      </c>
      <c r="AJ73" s="126">
        <v>4535</v>
      </c>
      <c r="AK73" s="106" t="str">
        <f t="shared" si="27"/>
        <v>OK</v>
      </c>
      <c r="AL73" s="106">
        <v>0</v>
      </c>
      <c r="AM73" s="106" t="str">
        <f t="shared" si="28"/>
        <v>OK</v>
      </c>
      <c r="AO73" s="105" t="str">
        <f t="shared" si="29"/>
        <v>筑北村</v>
      </c>
      <c r="AP73" s="104">
        <f>I73-'[1]様式 (H29末)'!J837</f>
        <v>-142</v>
      </c>
      <c r="AQ73" s="104">
        <f>J73-'[1]様式 (H29末)'!K837</f>
        <v>-104</v>
      </c>
      <c r="AR73" s="103">
        <f>K73-'[1]様式 (H29末)'!L837</f>
        <v>5.9557208219915836E-3</v>
      </c>
      <c r="AS73" s="104">
        <f>M73-'[1]様式 (H29末)'!M837</f>
        <v>0</v>
      </c>
      <c r="AT73" s="103">
        <f>O73-'[1]様式 (H29末)'!N837</f>
        <v>0</v>
      </c>
      <c r="AU73" s="110">
        <f t="shared" si="30"/>
        <v>142</v>
      </c>
      <c r="AV73" s="104">
        <f>P73-'[1]様式 (H29末)'!O837</f>
        <v>-83</v>
      </c>
      <c r="AW73" s="104">
        <f>Q73-'[1]様式 (H29末)'!P837</f>
        <v>0</v>
      </c>
      <c r="AX73" s="104">
        <f>R73-'[1]様式 (H29末)'!Q837</f>
        <v>-2</v>
      </c>
      <c r="AY73" s="104">
        <f>S73-'[1]様式 (H29末)'!R837</f>
        <v>0</v>
      </c>
      <c r="AZ73" s="104">
        <f>T73-'[1]様式 (H29末)'!S837</f>
        <v>-85</v>
      </c>
      <c r="BA73" s="103">
        <f>U73-'[1]様式 (H29末)'!T837</f>
        <v>-8.4765840200895504E-4</v>
      </c>
      <c r="BB73" s="104">
        <f>V73-'[1]様式 (H29末)'!U837</f>
        <v>-16</v>
      </c>
      <c r="BC73" s="104">
        <f>W73-'[1]様式 (H29末)'!V837</f>
        <v>0</v>
      </c>
      <c r="BD73" s="104">
        <f>X73-'[1]様式 (H29末)'!W837</f>
        <v>-3</v>
      </c>
      <c r="BE73" s="104">
        <f>Y73-'[1]様式 (H29末)'!X837</f>
        <v>-19</v>
      </c>
      <c r="BF73" s="103">
        <f>Z73-'[1]様式 (H29末)'!Y837</f>
        <v>6.8033792240005386E-3</v>
      </c>
      <c r="BG73" s="104">
        <f>AA73-'[1]様式 (H29末)'!Z837</f>
        <v>0</v>
      </c>
      <c r="BH73" s="103">
        <f>AB73-'[1]様式 (H29末)'!AA837</f>
        <v>0</v>
      </c>
      <c r="BK73" s="109"/>
    </row>
    <row r="74" spans="1:63" ht="20.149999999999999" customHeight="1" x14ac:dyDescent="0.25">
      <c r="A74" s="108"/>
      <c r="B74" s="108"/>
      <c r="C74" s="107">
        <v>828</v>
      </c>
      <c r="D74" s="107" t="s">
        <v>180</v>
      </c>
      <c r="E74" s="119">
        <v>20</v>
      </c>
      <c r="F74" s="118" t="s">
        <v>181</v>
      </c>
      <c r="G74" s="117">
        <v>481</v>
      </c>
      <c r="H74" s="116" t="s">
        <v>153</v>
      </c>
      <c r="I74" s="134">
        <v>9793</v>
      </c>
      <c r="J74" s="114">
        <f t="shared" si="16"/>
        <v>9651</v>
      </c>
      <c r="K74" s="115">
        <f t="shared" si="17"/>
        <v>0.98549984682936786</v>
      </c>
      <c r="L74" s="133">
        <v>9253</v>
      </c>
      <c r="M74" s="134">
        <v>9253</v>
      </c>
      <c r="N74" s="114">
        <f t="shared" si="18"/>
        <v>0</v>
      </c>
      <c r="O74" s="113">
        <f t="shared" si="19"/>
        <v>0.94485857244970894</v>
      </c>
      <c r="P74" s="137">
        <v>0</v>
      </c>
      <c r="Q74" s="134">
        <v>0</v>
      </c>
      <c r="R74" s="134">
        <v>0</v>
      </c>
      <c r="S74" s="134">
        <v>0</v>
      </c>
      <c r="T74" s="114">
        <f t="shared" si="20"/>
        <v>0</v>
      </c>
      <c r="U74" s="112">
        <f t="shared" si="21"/>
        <v>0</v>
      </c>
      <c r="V74" s="133">
        <v>0</v>
      </c>
      <c r="W74" s="134">
        <v>98</v>
      </c>
      <c r="X74" s="134">
        <v>300</v>
      </c>
      <c r="Y74" s="114">
        <f t="shared" si="22"/>
        <v>398</v>
      </c>
      <c r="Z74" s="113">
        <f t="shared" si="23"/>
        <v>4.0641274379658941E-2</v>
      </c>
      <c r="AA74" s="137">
        <v>0</v>
      </c>
      <c r="AB74" s="112">
        <f t="shared" si="24"/>
        <v>0</v>
      </c>
      <c r="AC74" s="136">
        <v>3</v>
      </c>
      <c r="AD74" s="250">
        <f t="shared" si="15"/>
        <v>4.0641274379658941E-2</v>
      </c>
      <c r="AE74" s="111"/>
      <c r="AF74" s="106" t="s">
        <v>153</v>
      </c>
      <c r="AG74" s="106" t="str">
        <f t="shared" si="25"/>
        <v>○</v>
      </c>
      <c r="AH74" s="106">
        <v>481</v>
      </c>
      <c r="AI74" s="106" t="str">
        <f t="shared" si="26"/>
        <v>OK</v>
      </c>
      <c r="AJ74" s="126">
        <v>9793</v>
      </c>
      <c r="AK74" s="106" t="str">
        <f t="shared" si="27"/>
        <v>OK</v>
      </c>
      <c r="AL74" s="106">
        <v>9253</v>
      </c>
      <c r="AM74" s="106" t="str">
        <f t="shared" si="28"/>
        <v>OK</v>
      </c>
      <c r="AO74" s="105" t="str">
        <f t="shared" si="29"/>
        <v>池田町</v>
      </c>
      <c r="AP74" s="104">
        <f>I74-'[1]様式 (H29末)'!J838</f>
        <v>-187</v>
      </c>
      <c r="AQ74" s="104">
        <f>J74-'[1]様式 (H29末)'!K838</f>
        <v>-190</v>
      </c>
      <c r="AR74" s="103">
        <f>K74-'[1]様式 (H29末)'!L838</f>
        <v>-5.722974592092811E-4</v>
      </c>
      <c r="AS74" s="104">
        <f>M74-'[1]様式 (H29末)'!M838</f>
        <v>-189</v>
      </c>
      <c r="AT74" s="103">
        <f>O74-'[1]様式 (H29末)'!N838</f>
        <v>-1.2336119190284878E-3</v>
      </c>
      <c r="AU74" s="110">
        <f t="shared" si="30"/>
        <v>-2</v>
      </c>
      <c r="AV74" s="104">
        <f>P74-'[1]様式 (H29末)'!O838</f>
        <v>0</v>
      </c>
      <c r="AW74" s="104">
        <f>Q74-'[1]様式 (H29末)'!P838</f>
        <v>0</v>
      </c>
      <c r="AX74" s="104">
        <f>R74-'[1]様式 (H29末)'!Q838</f>
        <v>0</v>
      </c>
      <c r="AY74" s="104">
        <f>S74-'[1]様式 (H29末)'!R838</f>
        <v>0</v>
      </c>
      <c r="AZ74" s="104">
        <f>T74-'[1]様式 (H29末)'!S838</f>
        <v>0</v>
      </c>
      <c r="BA74" s="103">
        <f>U74-'[1]様式 (H29末)'!T838</f>
        <v>0</v>
      </c>
      <c r="BB74" s="104">
        <f>V74-'[1]様式 (H29末)'!U838</f>
        <v>0</v>
      </c>
      <c r="BC74" s="104">
        <f>W74-'[1]様式 (H29末)'!V838</f>
        <v>0</v>
      </c>
      <c r="BD74" s="104">
        <f>X74-'[1]様式 (H29末)'!W838</f>
        <v>-1</v>
      </c>
      <c r="BE74" s="104">
        <f>Y74-'[1]様式 (H29末)'!X838</f>
        <v>-1</v>
      </c>
      <c r="BF74" s="103">
        <f>Z74-'[1]様式 (H29末)'!Y838</f>
        <v>6.6131445981926218E-4</v>
      </c>
      <c r="BG74" s="104">
        <f>AA74-'[1]様式 (H29末)'!Z838</f>
        <v>0</v>
      </c>
      <c r="BH74" s="103">
        <f>AB74-'[1]様式 (H29末)'!AA838</f>
        <v>0</v>
      </c>
      <c r="BK74" s="109"/>
    </row>
    <row r="75" spans="1:63" ht="20.149999999999999" customHeight="1" x14ac:dyDescent="0.25">
      <c r="A75" s="108"/>
      <c r="B75" s="108"/>
      <c r="C75" s="107">
        <v>829</v>
      </c>
      <c r="D75" s="107" t="s">
        <v>180</v>
      </c>
      <c r="E75" s="119">
        <v>20</v>
      </c>
      <c r="F75" s="118" t="s">
        <v>181</v>
      </c>
      <c r="G75" s="117">
        <v>482</v>
      </c>
      <c r="H75" s="116" t="s">
        <v>154</v>
      </c>
      <c r="I75" s="134">
        <v>9689</v>
      </c>
      <c r="J75" s="114">
        <f t="shared" ref="J75:J88" si="31">M75+T75+Y75+AA75</f>
        <v>9631</v>
      </c>
      <c r="K75" s="115">
        <f t="shared" ref="K75:K88" si="32">J75/I75</f>
        <v>0.99401383011662714</v>
      </c>
      <c r="L75" s="133">
        <v>9583</v>
      </c>
      <c r="M75" s="134">
        <v>9583</v>
      </c>
      <c r="N75" s="114">
        <f t="shared" ref="N75:N88" si="33">L75-M75</f>
        <v>0</v>
      </c>
      <c r="O75" s="113">
        <f t="shared" ref="O75:O88" si="34">M75/I75</f>
        <v>0.98905975848900818</v>
      </c>
      <c r="P75" s="137">
        <v>0</v>
      </c>
      <c r="Q75" s="134">
        <v>0</v>
      </c>
      <c r="R75" s="134">
        <v>0</v>
      </c>
      <c r="S75" s="134">
        <v>0</v>
      </c>
      <c r="T75" s="114">
        <f t="shared" ref="T75:T88" si="35">SUM(P75:S75)</f>
        <v>0</v>
      </c>
      <c r="U75" s="112">
        <f t="shared" ref="U75:U88" si="36">T75/I75</f>
        <v>0</v>
      </c>
      <c r="V75" s="133">
        <v>0</v>
      </c>
      <c r="W75" s="134">
        <v>3</v>
      </c>
      <c r="X75" s="134">
        <v>45</v>
      </c>
      <c r="Y75" s="114">
        <f t="shared" ref="Y75:Y88" si="37">SUM(V75:X75)</f>
        <v>48</v>
      </c>
      <c r="Z75" s="113">
        <f t="shared" ref="Z75:Z88" si="38">Y75/I75</f>
        <v>4.954071627618949E-3</v>
      </c>
      <c r="AA75" s="137">
        <v>0</v>
      </c>
      <c r="AB75" s="112">
        <f t="shared" ref="AB75:AB88" si="39">AA75/I75</f>
        <v>0</v>
      </c>
      <c r="AC75" s="136">
        <v>4</v>
      </c>
      <c r="AD75" s="250">
        <f t="shared" si="15"/>
        <v>4.954071627618949E-3</v>
      </c>
      <c r="AE75" s="111"/>
      <c r="AF75" s="106" t="s">
        <v>154</v>
      </c>
      <c r="AG75" s="106" t="str">
        <f t="shared" ref="AG75:AG87" si="40">IF(AF75=H75,"○","×")</f>
        <v>○</v>
      </c>
      <c r="AH75" s="106">
        <v>482</v>
      </c>
      <c r="AI75" s="106" t="str">
        <f t="shared" ref="AI75:AI88" si="41">IF(AH75=G75,"OK","NG")</f>
        <v>OK</v>
      </c>
      <c r="AJ75" s="126">
        <v>9689</v>
      </c>
      <c r="AK75" s="106" t="str">
        <f t="shared" ref="AK75:AK88" si="42">IF(AJ75=I75,"OK","NG")</f>
        <v>OK</v>
      </c>
      <c r="AL75" s="106">
        <v>9583</v>
      </c>
      <c r="AM75" s="106" t="str">
        <f t="shared" ref="AM75:AM88" si="43">IF(AL75=M75,"OK","NG")</f>
        <v>OK</v>
      </c>
      <c r="AO75" s="105" t="str">
        <f t="shared" ref="AO75:AO88" si="44">H75</f>
        <v>松川村</v>
      </c>
      <c r="AP75" s="104">
        <f>I75-'[1]様式 (H29末)'!J839</f>
        <v>-99</v>
      </c>
      <c r="AQ75" s="104">
        <f>J75-'[1]様式 (H29末)'!K839</f>
        <v>-93</v>
      </c>
      <c r="AR75" s="103">
        <f>K75-'[1]様式 (H29末)'!L839</f>
        <v>5.524488334232025E-4</v>
      </c>
      <c r="AS75" s="104">
        <f>M75-'[1]様式 (H29末)'!M839</f>
        <v>-99</v>
      </c>
      <c r="AT75" s="103">
        <f>O75-'[1]様式 (H29末)'!N839</f>
        <v>-1.1065426129830414E-4</v>
      </c>
      <c r="AU75" s="110">
        <f t="shared" ref="AU75:AU88" si="45">AS75-AP75</f>
        <v>0</v>
      </c>
      <c r="AV75" s="104">
        <f>P75-'[1]様式 (H29末)'!O839</f>
        <v>0</v>
      </c>
      <c r="AW75" s="104">
        <f>Q75-'[1]様式 (H29末)'!P839</f>
        <v>0</v>
      </c>
      <c r="AX75" s="104">
        <f>R75-'[1]様式 (H29末)'!Q839</f>
        <v>0</v>
      </c>
      <c r="AY75" s="104">
        <f>S75-'[1]様式 (H29末)'!R839</f>
        <v>0</v>
      </c>
      <c r="AZ75" s="104">
        <f>T75-'[1]様式 (H29末)'!S839</f>
        <v>0</v>
      </c>
      <c r="BA75" s="103">
        <f>U75-'[1]様式 (H29末)'!T839</f>
        <v>0</v>
      </c>
      <c r="BB75" s="104">
        <f>V75-'[1]様式 (H29末)'!U839</f>
        <v>0</v>
      </c>
      <c r="BC75" s="104">
        <f>W75-'[1]様式 (H29末)'!V839</f>
        <v>3</v>
      </c>
      <c r="BD75" s="104">
        <f>X75-'[1]様式 (H29末)'!W839</f>
        <v>3</v>
      </c>
      <c r="BE75" s="104">
        <f>Y75-'[1]様式 (H29末)'!X839</f>
        <v>6</v>
      </c>
      <c r="BF75" s="103">
        <f>Z75-'[1]様式 (H29末)'!Y839</f>
        <v>6.6310309472152398E-4</v>
      </c>
      <c r="BG75" s="104">
        <f>AA75-'[1]様式 (H29末)'!Z839</f>
        <v>0</v>
      </c>
      <c r="BH75" s="103">
        <f>AB75-'[1]様式 (H29末)'!AA839</f>
        <v>0</v>
      </c>
      <c r="BK75" s="109"/>
    </row>
    <row r="76" spans="1:63" ht="20.149999999999999" customHeight="1" x14ac:dyDescent="0.25">
      <c r="A76" s="108"/>
      <c r="B76" s="108"/>
      <c r="C76" s="107">
        <v>830</v>
      </c>
      <c r="D76" s="107" t="s">
        <v>180</v>
      </c>
      <c r="E76" s="119">
        <v>20</v>
      </c>
      <c r="F76" s="118" t="s">
        <v>181</v>
      </c>
      <c r="G76" s="117">
        <v>485</v>
      </c>
      <c r="H76" s="116" t="s">
        <v>155</v>
      </c>
      <c r="I76" s="134">
        <v>9007</v>
      </c>
      <c r="J76" s="114">
        <f t="shared" si="31"/>
        <v>8832</v>
      </c>
      <c r="K76" s="115">
        <f t="shared" si="32"/>
        <v>0.98057066725879871</v>
      </c>
      <c r="L76" s="133">
        <v>8117</v>
      </c>
      <c r="M76" s="134">
        <v>6885</v>
      </c>
      <c r="N76" s="114">
        <f t="shared" si="33"/>
        <v>1232</v>
      </c>
      <c r="O76" s="113">
        <f t="shared" si="34"/>
        <v>0.76440546241811924</v>
      </c>
      <c r="P76" s="137">
        <v>51</v>
      </c>
      <c r="Q76" s="134">
        <v>0</v>
      </c>
      <c r="R76" s="134">
        <v>0</v>
      </c>
      <c r="S76" s="134">
        <v>0</v>
      </c>
      <c r="T76" s="114">
        <f t="shared" si="35"/>
        <v>51</v>
      </c>
      <c r="U76" s="112">
        <f t="shared" si="36"/>
        <v>5.6622626845786606E-3</v>
      </c>
      <c r="V76" s="133">
        <v>0</v>
      </c>
      <c r="W76" s="134">
        <v>747</v>
      </c>
      <c r="X76" s="134">
        <v>1149</v>
      </c>
      <c r="Y76" s="114">
        <f t="shared" si="37"/>
        <v>1896</v>
      </c>
      <c r="Z76" s="113">
        <f t="shared" si="38"/>
        <v>0.2105029421561008</v>
      </c>
      <c r="AA76" s="137">
        <v>0</v>
      </c>
      <c r="AB76" s="112">
        <f t="shared" si="39"/>
        <v>0</v>
      </c>
      <c r="AC76" s="136">
        <v>4</v>
      </c>
      <c r="AD76" s="250">
        <f t="shared" ref="AD76:AD88" si="46">Z76+AB76</f>
        <v>0.2105029421561008</v>
      </c>
      <c r="AE76" s="111"/>
      <c r="AF76" s="106" t="s">
        <v>155</v>
      </c>
      <c r="AG76" s="106" t="str">
        <f t="shared" si="40"/>
        <v>○</v>
      </c>
      <c r="AH76" s="106">
        <v>485</v>
      </c>
      <c r="AI76" s="106" t="str">
        <f t="shared" si="41"/>
        <v>OK</v>
      </c>
      <c r="AJ76" s="126">
        <v>9007</v>
      </c>
      <c r="AK76" s="106" t="str">
        <f t="shared" si="42"/>
        <v>OK</v>
      </c>
      <c r="AL76" s="106">
        <v>6885</v>
      </c>
      <c r="AM76" s="106" t="str">
        <f t="shared" si="43"/>
        <v>OK</v>
      </c>
      <c r="AO76" s="105" t="str">
        <f t="shared" si="44"/>
        <v>白馬村</v>
      </c>
      <c r="AP76" s="104">
        <f>I76-'[1]様式 (H29末)'!J840</f>
        <v>60</v>
      </c>
      <c r="AQ76" s="104">
        <f>J76-'[1]様式 (H29末)'!K840</f>
        <v>71</v>
      </c>
      <c r="AR76" s="103">
        <f>K76-'[1]様式 (H29末)'!L840</f>
        <v>1.3597585743234664E-3</v>
      </c>
      <c r="AS76" s="104">
        <f>M76-'[1]様式 (H29末)'!M840</f>
        <v>11</v>
      </c>
      <c r="AT76" s="103">
        <f>O76-'[1]様式 (H29末)'!N840</f>
        <v>-3.8967617911128682E-3</v>
      </c>
      <c r="AU76" s="110">
        <f t="shared" si="45"/>
        <v>-49</v>
      </c>
      <c r="AV76" s="104">
        <f>P76-'[1]様式 (H29末)'!O840</f>
        <v>1</v>
      </c>
      <c r="AW76" s="104">
        <f>Q76-'[1]様式 (H29末)'!P840</f>
        <v>0</v>
      </c>
      <c r="AX76" s="104">
        <f>R76-'[1]様式 (H29末)'!Q840</f>
        <v>0</v>
      </c>
      <c r="AY76" s="104">
        <f>S76-'[1]様式 (H29末)'!R840</f>
        <v>0</v>
      </c>
      <c r="AZ76" s="104">
        <f>T76-'[1]様式 (H29末)'!S840</f>
        <v>1</v>
      </c>
      <c r="BA76" s="103">
        <f>U76-'[1]様式 (H29末)'!T840</f>
        <v>7.3797277179532376E-5</v>
      </c>
      <c r="BB76" s="104">
        <f>V76-'[1]様式 (H29末)'!U840</f>
        <v>0</v>
      </c>
      <c r="BC76" s="104">
        <f>W76-'[1]様式 (H29末)'!V840</f>
        <v>26</v>
      </c>
      <c r="BD76" s="104">
        <f>X76-'[1]様式 (H29末)'!W840</f>
        <v>33</v>
      </c>
      <c r="BE76" s="104">
        <f>Y76-'[1]様式 (H29末)'!X840</f>
        <v>59</v>
      </c>
      <c r="BF76" s="103">
        <f>Z76-'[1]様式 (H29末)'!Y840</f>
        <v>5.1827230882568187E-3</v>
      </c>
      <c r="BG76" s="104">
        <f>AA76-'[1]様式 (H29末)'!Z840</f>
        <v>0</v>
      </c>
      <c r="BH76" s="103">
        <f>AB76-'[1]様式 (H29末)'!AA840</f>
        <v>0</v>
      </c>
      <c r="BK76" s="109"/>
    </row>
    <row r="77" spans="1:63" ht="20.149999999999999" customHeight="1" x14ac:dyDescent="0.25">
      <c r="A77" s="108"/>
      <c r="B77" s="108"/>
      <c r="C77" s="107">
        <v>831</v>
      </c>
      <c r="D77" s="107" t="s">
        <v>180</v>
      </c>
      <c r="E77" s="119">
        <v>20</v>
      </c>
      <c r="F77" s="118" t="s">
        <v>181</v>
      </c>
      <c r="G77" s="117">
        <v>486</v>
      </c>
      <c r="H77" s="116" t="s">
        <v>156</v>
      </c>
      <c r="I77" s="134">
        <v>2899</v>
      </c>
      <c r="J77" s="114">
        <f t="shared" si="31"/>
        <v>2326</v>
      </c>
      <c r="K77" s="115">
        <f t="shared" si="32"/>
        <v>0.80234563642635393</v>
      </c>
      <c r="L77" s="133">
        <v>357</v>
      </c>
      <c r="M77" s="134">
        <v>357</v>
      </c>
      <c r="N77" s="114">
        <f t="shared" si="33"/>
        <v>0</v>
      </c>
      <c r="O77" s="113">
        <f t="shared" si="34"/>
        <v>0.12314591238358054</v>
      </c>
      <c r="P77" s="137">
        <v>701</v>
      </c>
      <c r="Q77" s="134">
        <v>0</v>
      </c>
      <c r="R77" s="134">
        <v>0</v>
      </c>
      <c r="S77" s="134">
        <v>0</v>
      </c>
      <c r="T77" s="114">
        <f t="shared" si="35"/>
        <v>701</v>
      </c>
      <c r="U77" s="112">
        <f t="shared" si="36"/>
        <v>0.24180751983442567</v>
      </c>
      <c r="V77" s="133">
        <v>0</v>
      </c>
      <c r="W77" s="134">
        <v>1067</v>
      </c>
      <c r="X77" s="134">
        <v>201</v>
      </c>
      <c r="Y77" s="114">
        <f t="shared" si="37"/>
        <v>1268</v>
      </c>
      <c r="Z77" s="113">
        <f t="shared" si="38"/>
        <v>0.43739220420834768</v>
      </c>
      <c r="AA77" s="137">
        <v>0</v>
      </c>
      <c r="AB77" s="112">
        <f t="shared" si="39"/>
        <v>0</v>
      </c>
      <c r="AC77" s="136">
        <v>4</v>
      </c>
      <c r="AD77" s="250">
        <f t="shared" si="46"/>
        <v>0.43739220420834768</v>
      </c>
      <c r="AE77" s="111"/>
      <c r="AF77" s="106" t="s">
        <v>156</v>
      </c>
      <c r="AG77" s="106" t="str">
        <f t="shared" si="40"/>
        <v>○</v>
      </c>
      <c r="AH77" s="106">
        <v>486</v>
      </c>
      <c r="AI77" s="106" t="str">
        <f t="shared" si="41"/>
        <v>OK</v>
      </c>
      <c r="AJ77" s="126">
        <v>2899</v>
      </c>
      <c r="AK77" s="106" t="str">
        <f t="shared" si="42"/>
        <v>OK</v>
      </c>
      <c r="AL77" s="106">
        <v>357</v>
      </c>
      <c r="AM77" s="106" t="str">
        <f t="shared" si="43"/>
        <v>OK</v>
      </c>
      <c r="AO77" s="105" t="str">
        <f t="shared" si="44"/>
        <v>小谷村</v>
      </c>
      <c r="AP77" s="104">
        <f>I77-'[1]様式 (H29末)'!J841</f>
        <v>-46</v>
      </c>
      <c r="AQ77" s="104">
        <f>J77-'[1]様式 (H29末)'!K841</f>
        <v>57</v>
      </c>
      <c r="AR77" s="103">
        <f>K77-'[1]様式 (H29末)'!L841</f>
        <v>3.1887232351651029E-2</v>
      </c>
      <c r="AS77" s="104">
        <f>M77-'[1]様式 (H29末)'!M841</f>
        <v>13</v>
      </c>
      <c r="AT77" s="103">
        <f>O77-'[1]様式 (H29末)'!N841</f>
        <v>6.3377629778080397E-3</v>
      </c>
      <c r="AU77" s="110">
        <f t="shared" si="45"/>
        <v>59</v>
      </c>
      <c r="AV77" s="104">
        <f>P77-'[1]様式 (H29末)'!O841</f>
        <v>21</v>
      </c>
      <c r="AW77" s="104">
        <f>Q77-'[1]様式 (H29末)'!P841</f>
        <v>0</v>
      </c>
      <c r="AX77" s="104">
        <f>R77-'[1]様式 (H29末)'!Q841</f>
        <v>0</v>
      </c>
      <c r="AY77" s="104">
        <f>S77-'[1]様式 (H29末)'!R841</f>
        <v>0</v>
      </c>
      <c r="AZ77" s="104">
        <f>T77-'[1]様式 (H29末)'!S841</f>
        <v>21</v>
      </c>
      <c r="BA77" s="103">
        <f>U77-'[1]様式 (H29末)'!T841</f>
        <v>1.0907689613712607E-2</v>
      </c>
      <c r="BB77" s="104">
        <f>V77-'[1]様式 (H29末)'!U841</f>
        <v>0</v>
      </c>
      <c r="BC77" s="104">
        <f>W77-'[1]様式 (H29末)'!V841</f>
        <v>13</v>
      </c>
      <c r="BD77" s="104">
        <f>X77-'[1]様式 (H29末)'!W841</f>
        <v>10</v>
      </c>
      <c r="BE77" s="104">
        <f>Y77-'[1]様式 (H29末)'!X841</f>
        <v>23</v>
      </c>
      <c r="BF77" s="103">
        <f>Z77-'[1]様式 (H29末)'!Y841</f>
        <v>1.4641779760130369E-2</v>
      </c>
      <c r="BG77" s="104">
        <f>AA77-'[1]様式 (H29末)'!Z841</f>
        <v>0</v>
      </c>
      <c r="BH77" s="103">
        <f>AB77-'[1]様式 (H29末)'!AA841</f>
        <v>0</v>
      </c>
      <c r="BK77" s="109"/>
    </row>
    <row r="78" spans="1:63" ht="20.149999999999999" customHeight="1" x14ac:dyDescent="0.25">
      <c r="A78" s="108"/>
      <c r="B78" s="108"/>
      <c r="C78" s="107">
        <v>832</v>
      </c>
      <c r="D78" s="107" t="s">
        <v>180</v>
      </c>
      <c r="E78" s="119">
        <v>20</v>
      </c>
      <c r="F78" s="118" t="s">
        <v>181</v>
      </c>
      <c r="G78" s="117">
        <v>521</v>
      </c>
      <c r="H78" s="116" t="s">
        <v>157</v>
      </c>
      <c r="I78" s="134">
        <v>15025</v>
      </c>
      <c r="J78" s="114">
        <f t="shared" si="31"/>
        <v>13502</v>
      </c>
      <c r="K78" s="115">
        <f t="shared" si="32"/>
        <v>0.89863560732113146</v>
      </c>
      <c r="L78" s="133">
        <v>14725</v>
      </c>
      <c r="M78" s="134">
        <v>12261</v>
      </c>
      <c r="N78" s="114">
        <f t="shared" si="33"/>
        <v>2464</v>
      </c>
      <c r="O78" s="113">
        <f t="shared" si="34"/>
        <v>0.81603993344425951</v>
      </c>
      <c r="P78" s="137">
        <v>0</v>
      </c>
      <c r="Q78" s="134">
        <v>0</v>
      </c>
      <c r="R78" s="134">
        <v>0</v>
      </c>
      <c r="S78" s="134">
        <v>0</v>
      </c>
      <c r="T78" s="114">
        <f t="shared" si="35"/>
        <v>0</v>
      </c>
      <c r="U78" s="112">
        <f t="shared" si="36"/>
        <v>0</v>
      </c>
      <c r="V78" s="133">
        <v>0</v>
      </c>
      <c r="W78" s="134">
        <v>567</v>
      </c>
      <c r="X78" s="134">
        <v>674</v>
      </c>
      <c r="Y78" s="114">
        <f t="shared" si="37"/>
        <v>1241</v>
      </c>
      <c r="Z78" s="113">
        <f t="shared" si="38"/>
        <v>8.2595673876871875E-2</v>
      </c>
      <c r="AA78" s="137">
        <v>0</v>
      </c>
      <c r="AB78" s="112">
        <f t="shared" si="39"/>
        <v>0</v>
      </c>
      <c r="AC78" s="136">
        <v>3</v>
      </c>
      <c r="AD78" s="250">
        <f t="shared" si="46"/>
        <v>8.2595673876871875E-2</v>
      </c>
      <c r="AE78" s="111"/>
      <c r="AF78" s="106" t="s">
        <v>157</v>
      </c>
      <c r="AG78" s="106" t="str">
        <f t="shared" si="40"/>
        <v>○</v>
      </c>
      <c r="AH78" s="106">
        <v>521</v>
      </c>
      <c r="AI78" s="106" t="str">
        <f t="shared" si="41"/>
        <v>OK</v>
      </c>
      <c r="AJ78" s="126">
        <v>15025</v>
      </c>
      <c r="AK78" s="106" t="str">
        <f t="shared" si="42"/>
        <v>OK</v>
      </c>
      <c r="AL78" s="106">
        <v>12261</v>
      </c>
      <c r="AM78" s="106" t="str">
        <f t="shared" si="43"/>
        <v>OK</v>
      </c>
      <c r="AO78" s="105" t="str">
        <f t="shared" si="44"/>
        <v>坂城町</v>
      </c>
      <c r="AP78" s="104">
        <f>I78-'[1]様式 (H29末)'!J842</f>
        <v>-139</v>
      </c>
      <c r="AQ78" s="104">
        <f>J78-'[1]様式 (H29末)'!K842</f>
        <v>13</v>
      </c>
      <c r="AR78" s="103">
        <f>K78-'[1]様式 (H29末)'!L842</f>
        <v>9.0945891201290596E-3</v>
      </c>
      <c r="AS78" s="104">
        <f>M78-'[1]様式 (H29末)'!M842</f>
        <v>328</v>
      </c>
      <c r="AT78" s="103">
        <f>O78-'[1]様式 (H29末)'!N842</f>
        <v>2.9110363409967754E-2</v>
      </c>
      <c r="AU78" s="110">
        <f t="shared" si="45"/>
        <v>467</v>
      </c>
      <c r="AV78" s="104">
        <f>P78-'[1]様式 (H29末)'!O842</f>
        <v>0</v>
      </c>
      <c r="AW78" s="104">
        <f>Q78-'[1]様式 (H29末)'!P842</f>
        <v>0</v>
      </c>
      <c r="AX78" s="104">
        <f>R78-'[1]様式 (H29末)'!Q842</f>
        <v>0</v>
      </c>
      <c r="AY78" s="104">
        <f>S78-'[1]様式 (H29末)'!R842</f>
        <v>0</v>
      </c>
      <c r="AZ78" s="104">
        <f>T78-'[1]様式 (H29末)'!S842</f>
        <v>0</v>
      </c>
      <c r="BA78" s="103">
        <f>U78-'[1]様式 (H29末)'!T842</f>
        <v>0</v>
      </c>
      <c r="BB78" s="104">
        <f>V78-'[1]様式 (H29末)'!U842</f>
        <v>0</v>
      </c>
      <c r="BC78" s="104">
        <f>W78-'[1]様式 (H29末)'!V842</f>
        <v>-31</v>
      </c>
      <c r="BD78" s="104">
        <f>X78-'[1]様式 (H29末)'!W842</f>
        <v>-284</v>
      </c>
      <c r="BE78" s="104">
        <f>Y78-'[1]様式 (H29末)'!X842</f>
        <v>-315</v>
      </c>
      <c r="BF78" s="103">
        <f>Z78-'[1]様式 (H29末)'!Y842</f>
        <v>-2.001577428983875E-2</v>
      </c>
      <c r="BG78" s="104">
        <f>AA78-'[1]様式 (H29末)'!Z842</f>
        <v>0</v>
      </c>
      <c r="BH78" s="103">
        <f>AB78-'[1]様式 (H29末)'!AA842</f>
        <v>0</v>
      </c>
      <c r="BK78" s="109"/>
    </row>
    <row r="79" spans="1:63" ht="20.149999999999999" customHeight="1" x14ac:dyDescent="0.25">
      <c r="A79" s="108"/>
      <c r="B79" s="108"/>
      <c r="C79" s="107">
        <v>833</v>
      </c>
      <c r="D79" s="107" t="s">
        <v>180</v>
      </c>
      <c r="E79" s="119">
        <v>20</v>
      </c>
      <c r="F79" s="118" t="s">
        <v>181</v>
      </c>
      <c r="G79" s="117">
        <v>541</v>
      </c>
      <c r="H79" s="116" t="s">
        <v>158</v>
      </c>
      <c r="I79" s="134">
        <v>10999</v>
      </c>
      <c r="J79" s="114">
        <f t="shared" si="31"/>
        <v>10999</v>
      </c>
      <c r="K79" s="115">
        <f t="shared" si="32"/>
        <v>1</v>
      </c>
      <c r="L79" s="133">
        <v>8810</v>
      </c>
      <c r="M79" s="134">
        <v>8810</v>
      </c>
      <c r="N79" s="114">
        <f t="shared" si="33"/>
        <v>0</v>
      </c>
      <c r="O79" s="113">
        <f t="shared" si="34"/>
        <v>0.80098190744613151</v>
      </c>
      <c r="P79" s="137">
        <v>2189</v>
      </c>
      <c r="Q79" s="134">
        <v>0</v>
      </c>
      <c r="R79" s="134">
        <v>0</v>
      </c>
      <c r="S79" s="134">
        <v>0</v>
      </c>
      <c r="T79" s="114">
        <f t="shared" si="35"/>
        <v>2189</v>
      </c>
      <c r="U79" s="112">
        <f t="shared" si="36"/>
        <v>0.19901809255386854</v>
      </c>
      <c r="V79" s="133">
        <v>0</v>
      </c>
      <c r="W79" s="134">
        <v>0</v>
      </c>
      <c r="X79" s="134">
        <v>0</v>
      </c>
      <c r="Y79" s="114">
        <f t="shared" si="37"/>
        <v>0</v>
      </c>
      <c r="Z79" s="113">
        <f t="shared" si="38"/>
        <v>0</v>
      </c>
      <c r="AA79" s="137">
        <v>0</v>
      </c>
      <c r="AB79" s="112">
        <f t="shared" si="39"/>
        <v>0</v>
      </c>
      <c r="AC79" s="136">
        <v>3</v>
      </c>
      <c r="AD79" s="250">
        <f t="shared" si="46"/>
        <v>0</v>
      </c>
      <c r="AE79" s="111"/>
      <c r="AF79" s="106" t="s">
        <v>158</v>
      </c>
      <c r="AG79" s="106" t="str">
        <f t="shared" si="40"/>
        <v>○</v>
      </c>
      <c r="AH79" s="106">
        <v>541</v>
      </c>
      <c r="AI79" s="106" t="str">
        <f t="shared" si="41"/>
        <v>OK</v>
      </c>
      <c r="AJ79" s="126">
        <v>10999</v>
      </c>
      <c r="AK79" s="106" t="str">
        <f t="shared" si="42"/>
        <v>OK</v>
      </c>
      <c r="AL79" s="106">
        <v>8810</v>
      </c>
      <c r="AM79" s="106" t="str">
        <f t="shared" si="43"/>
        <v>OK</v>
      </c>
      <c r="AO79" s="105" t="str">
        <f t="shared" si="44"/>
        <v>小布施町</v>
      </c>
      <c r="AP79" s="104">
        <f>I79-'[1]様式 (H29末)'!J843</f>
        <v>-10</v>
      </c>
      <c r="AQ79" s="104">
        <f>J79-'[1]様式 (H29末)'!K843</f>
        <v>-10</v>
      </c>
      <c r="AR79" s="103">
        <f>K79-'[1]様式 (H29末)'!L843</f>
        <v>0</v>
      </c>
      <c r="AS79" s="104">
        <f>M79-'[1]様式 (H29末)'!M843</f>
        <v>10</v>
      </c>
      <c r="AT79" s="103">
        <f>O79-'[1]様式 (H29末)'!N843</f>
        <v>1.6359178012954612E-3</v>
      </c>
      <c r="AU79" s="110">
        <f t="shared" si="45"/>
        <v>20</v>
      </c>
      <c r="AV79" s="104">
        <f>P79-'[1]様式 (H29末)'!O843</f>
        <v>-20</v>
      </c>
      <c r="AW79" s="104">
        <f>Q79-'[1]様式 (H29末)'!P843</f>
        <v>0</v>
      </c>
      <c r="AX79" s="104">
        <f>R79-'[1]様式 (H29末)'!Q843</f>
        <v>0</v>
      </c>
      <c r="AY79" s="104">
        <f>S79-'[1]様式 (H29末)'!R843</f>
        <v>0</v>
      </c>
      <c r="AZ79" s="104">
        <f>T79-'[1]様式 (H29末)'!S843</f>
        <v>-20</v>
      </c>
      <c r="BA79" s="103">
        <f>U79-'[1]様式 (H29末)'!T843</f>
        <v>-1.6359178012954056E-3</v>
      </c>
      <c r="BB79" s="104">
        <f>V79-'[1]様式 (H29末)'!U843</f>
        <v>0</v>
      </c>
      <c r="BC79" s="104">
        <f>W79-'[1]様式 (H29末)'!V843</f>
        <v>0</v>
      </c>
      <c r="BD79" s="104">
        <f>X79-'[1]様式 (H29末)'!W843</f>
        <v>0</v>
      </c>
      <c r="BE79" s="104">
        <f>Y79-'[1]様式 (H29末)'!X843</f>
        <v>0</v>
      </c>
      <c r="BF79" s="103">
        <f>Z79-'[1]様式 (H29末)'!Y843</f>
        <v>0</v>
      </c>
      <c r="BG79" s="104">
        <f>AA79-'[1]様式 (H29末)'!Z843</f>
        <v>0</v>
      </c>
      <c r="BH79" s="103">
        <f>AB79-'[1]様式 (H29末)'!AA843</f>
        <v>0</v>
      </c>
      <c r="BK79" s="109"/>
    </row>
    <row r="80" spans="1:63" ht="20.149999999999999" customHeight="1" x14ac:dyDescent="0.25">
      <c r="A80" s="108"/>
      <c r="B80" s="108"/>
      <c r="C80" s="107">
        <v>834</v>
      </c>
      <c r="D80" s="107" t="s">
        <v>180</v>
      </c>
      <c r="E80" s="119">
        <v>20</v>
      </c>
      <c r="F80" s="118" t="s">
        <v>181</v>
      </c>
      <c r="G80" s="117">
        <v>543</v>
      </c>
      <c r="H80" s="116" t="s">
        <v>159</v>
      </c>
      <c r="I80" s="134">
        <v>7067</v>
      </c>
      <c r="J80" s="114">
        <f t="shared" si="31"/>
        <v>7038</v>
      </c>
      <c r="K80" s="115">
        <f t="shared" si="32"/>
        <v>0.99589641998018963</v>
      </c>
      <c r="L80" s="133">
        <v>4739</v>
      </c>
      <c r="M80" s="134">
        <v>4739</v>
      </c>
      <c r="N80" s="114">
        <f t="shared" si="33"/>
        <v>0</v>
      </c>
      <c r="O80" s="113">
        <f t="shared" si="34"/>
        <v>0.67058157634073867</v>
      </c>
      <c r="P80" s="137">
        <v>2196</v>
      </c>
      <c r="Q80" s="134">
        <v>0</v>
      </c>
      <c r="R80" s="134">
        <v>0</v>
      </c>
      <c r="S80" s="134">
        <v>0</v>
      </c>
      <c r="T80" s="114">
        <f t="shared" si="35"/>
        <v>2196</v>
      </c>
      <c r="U80" s="112">
        <f t="shared" si="36"/>
        <v>0.3107400594311589</v>
      </c>
      <c r="V80" s="133">
        <v>0</v>
      </c>
      <c r="W80" s="134">
        <v>10</v>
      </c>
      <c r="X80" s="134">
        <v>93</v>
      </c>
      <c r="Y80" s="114">
        <f t="shared" si="37"/>
        <v>103</v>
      </c>
      <c r="Z80" s="113">
        <f t="shared" si="38"/>
        <v>1.4574784208292061E-2</v>
      </c>
      <c r="AA80" s="137">
        <v>0</v>
      </c>
      <c r="AB80" s="112">
        <f t="shared" si="39"/>
        <v>0</v>
      </c>
      <c r="AC80" s="136">
        <v>4</v>
      </c>
      <c r="AD80" s="250">
        <f t="shared" si="46"/>
        <v>1.4574784208292061E-2</v>
      </c>
      <c r="AE80" s="111"/>
      <c r="AF80" s="106" t="s">
        <v>159</v>
      </c>
      <c r="AG80" s="106" t="str">
        <f t="shared" si="40"/>
        <v>○</v>
      </c>
      <c r="AH80" s="106">
        <v>543</v>
      </c>
      <c r="AI80" s="106" t="str">
        <f t="shared" si="41"/>
        <v>OK</v>
      </c>
      <c r="AJ80" s="126">
        <v>7067</v>
      </c>
      <c r="AK80" s="106" t="str">
        <f t="shared" si="42"/>
        <v>OK</v>
      </c>
      <c r="AL80" s="106">
        <v>4739</v>
      </c>
      <c r="AM80" s="106" t="str">
        <f t="shared" si="43"/>
        <v>OK</v>
      </c>
      <c r="AO80" s="105" t="str">
        <f t="shared" si="44"/>
        <v>高山村</v>
      </c>
      <c r="AP80" s="104">
        <f>I80-'[1]様式 (H29末)'!J844</f>
        <v>-83</v>
      </c>
      <c r="AQ80" s="104">
        <f>J80-'[1]様式 (H29末)'!K844</f>
        <v>-71</v>
      </c>
      <c r="AR80" s="103">
        <f>K80-'[1]様式 (H29末)'!L844</f>
        <v>1.6306857144553488E-3</v>
      </c>
      <c r="AS80" s="104">
        <f>M80-'[1]様式 (H29末)'!M844</f>
        <v>-52</v>
      </c>
      <c r="AT80" s="103">
        <f>O80-'[1]様式 (H29末)'!N844</f>
        <v>5.116462708085745E-4</v>
      </c>
      <c r="AU80" s="110">
        <f t="shared" si="45"/>
        <v>31</v>
      </c>
      <c r="AV80" s="104">
        <f>P80-'[1]様式 (H29末)'!O844</f>
        <v>-19</v>
      </c>
      <c r="AW80" s="104">
        <f>Q80-'[1]様式 (H29末)'!P844</f>
        <v>0</v>
      </c>
      <c r="AX80" s="104">
        <f>R80-'[1]様式 (H29末)'!Q844</f>
        <v>0</v>
      </c>
      <c r="AY80" s="104">
        <f>S80-'[1]様式 (H29末)'!R844</f>
        <v>0</v>
      </c>
      <c r="AZ80" s="104">
        <f>T80-'[1]様式 (H29末)'!S844</f>
        <v>-19</v>
      </c>
      <c r="BA80" s="103">
        <f>U80-'[1]様式 (H29末)'!T844</f>
        <v>9.4984964094912971E-4</v>
      </c>
      <c r="BB80" s="104">
        <f>V80-'[1]様式 (H29末)'!U844</f>
        <v>0</v>
      </c>
      <c r="BC80" s="104">
        <f>W80-'[1]様式 (H29末)'!V844</f>
        <v>0</v>
      </c>
      <c r="BD80" s="104">
        <f>X80-'[1]様式 (H29末)'!W844</f>
        <v>0</v>
      </c>
      <c r="BE80" s="104">
        <f>Y80-'[1]様式 (H29末)'!X844</f>
        <v>0</v>
      </c>
      <c r="BF80" s="103">
        <f>Z80-'[1]様式 (H29末)'!Y844</f>
        <v>1.6918980269765502E-4</v>
      </c>
      <c r="BG80" s="104">
        <f>AA80-'[1]様式 (H29末)'!Z844</f>
        <v>0</v>
      </c>
      <c r="BH80" s="103">
        <f>AB80-'[1]様式 (H29末)'!AA844</f>
        <v>0</v>
      </c>
      <c r="BK80" s="109"/>
    </row>
    <row r="81" spans="1:63" ht="20.149999999999999" customHeight="1" x14ac:dyDescent="0.25">
      <c r="A81" s="108"/>
      <c r="B81" s="108"/>
      <c r="C81" s="107">
        <v>835</v>
      </c>
      <c r="D81" s="107" t="s">
        <v>180</v>
      </c>
      <c r="E81" s="119">
        <v>20</v>
      </c>
      <c r="F81" s="118" t="s">
        <v>181</v>
      </c>
      <c r="G81" s="117">
        <v>561</v>
      </c>
      <c r="H81" s="116" t="s">
        <v>160</v>
      </c>
      <c r="I81" s="134">
        <v>12403</v>
      </c>
      <c r="J81" s="114">
        <f t="shared" si="31"/>
        <v>12086</v>
      </c>
      <c r="K81" s="115">
        <f t="shared" si="32"/>
        <v>0.97444166733854709</v>
      </c>
      <c r="L81" s="133">
        <v>8568</v>
      </c>
      <c r="M81" s="134">
        <v>8568</v>
      </c>
      <c r="N81" s="114">
        <f t="shared" si="33"/>
        <v>0</v>
      </c>
      <c r="O81" s="113">
        <f t="shared" si="34"/>
        <v>0.69080061275497862</v>
      </c>
      <c r="P81" s="137">
        <v>2902</v>
      </c>
      <c r="Q81" s="134">
        <v>0</v>
      </c>
      <c r="R81" s="134">
        <v>0</v>
      </c>
      <c r="S81" s="134">
        <v>0</v>
      </c>
      <c r="T81" s="114">
        <f t="shared" si="35"/>
        <v>2902</v>
      </c>
      <c r="U81" s="112">
        <f t="shared" si="36"/>
        <v>0.23397565105216481</v>
      </c>
      <c r="V81" s="133">
        <v>0</v>
      </c>
      <c r="W81" s="134">
        <v>0</v>
      </c>
      <c r="X81" s="134">
        <v>616</v>
      </c>
      <c r="Y81" s="114">
        <f t="shared" si="37"/>
        <v>616</v>
      </c>
      <c r="Z81" s="113">
        <f t="shared" si="38"/>
        <v>4.9665403531403696E-2</v>
      </c>
      <c r="AA81" s="137">
        <v>0</v>
      </c>
      <c r="AB81" s="112">
        <f t="shared" si="39"/>
        <v>0</v>
      </c>
      <c r="AC81" s="136">
        <v>3</v>
      </c>
      <c r="AD81" s="250">
        <f t="shared" si="46"/>
        <v>4.9665403531403696E-2</v>
      </c>
      <c r="AE81" s="111"/>
      <c r="AF81" s="106" t="s">
        <v>160</v>
      </c>
      <c r="AG81" s="106" t="str">
        <f t="shared" si="40"/>
        <v>○</v>
      </c>
      <c r="AH81" s="106">
        <v>561</v>
      </c>
      <c r="AI81" s="106" t="str">
        <f t="shared" si="41"/>
        <v>OK</v>
      </c>
      <c r="AJ81" s="126">
        <v>12403</v>
      </c>
      <c r="AK81" s="106" t="str">
        <f t="shared" si="42"/>
        <v>OK</v>
      </c>
      <c r="AL81" s="106">
        <v>8568</v>
      </c>
      <c r="AM81" s="106" t="str">
        <f t="shared" si="43"/>
        <v>OK</v>
      </c>
      <c r="AO81" s="105" t="str">
        <f t="shared" si="44"/>
        <v>山ノ内町</v>
      </c>
      <c r="AP81" s="104">
        <f>I81-'[1]様式 (H29末)'!J845</f>
        <v>-271</v>
      </c>
      <c r="AQ81" s="104">
        <f>J81-'[1]様式 (H29末)'!K845</f>
        <v>-161</v>
      </c>
      <c r="AR81" s="103">
        <f>K81-'[1]様式 (H29末)'!L845</f>
        <v>8.1326883263962424E-3</v>
      </c>
      <c r="AS81" s="104">
        <f>M81-'[1]様式 (H29末)'!M845</f>
        <v>-144</v>
      </c>
      <c r="AT81" s="103">
        <f>O81-'[1]様式 (H29末)'!N845</f>
        <v>3.4091025766608274E-3</v>
      </c>
      <c r="AU81" s="110">
        <f t="shared" si="45"/>
        <v>127</v>
      </c>
      <c r="AV81" s="104">
        <f>P81-'[1]様式 (H29末)'!O845</f>
        <v>-52</v>
      </c>
      <c r="AW81" s="104">
        <f>Q81-'[1]様式 (H29末)'!P845</f>
        <v>0</v>
      </c>
      <c r="AX81" s="104">
        <f>R81-'[1]様式 (H29末)'!Q845</f>
        <v>0</v>
      </c>
      <c r="AY81" s="104">
        <f>S81-'[1]様式 (H29末)'!R845</f>
        <v>0</v>
      </c>
      <c r="AZ81" s="104">
        <f>T81-'[1]様式 (H29末)'!S845</f>
        <v>-52</v>
      </c>
      <c r="BA81" s="103">
        <f>U81-'[1]様式 (H29末)'!T845</f>
        <v>9.0006323458552417E-4</v>
      </c>
      <c r="BB81" s="104">
        <f>V81-'[1]様式 (H29末)'!U845</f>
        <v>0</v>
      </c>
      <c r="BC81" s="104">
        <f>W81-'[1]様式 (H29末)'!V845</f>
        <v>0</v>
      </c>
      <c r="BD81" s="104">
        <f>X81-'[1]様式 (H29末)'!W845</f>
        <v>35</v>
      </c>
      <c r="BE81" s="104">
        <f>Y81-'[1]様式 (H29末)'!X845</f>
        <v>35</v>
      </c>
      <c r="BF81" s="103">
        <f>Z81-'[1]様式 (H29末)'!Y845</f>
        <v>3.8235225151499463E-3</v>
      </c>
      <c r="BG81" s="104">
        <f>AA81-'[1]様式 (H29末)'!Z845</f>
        <v>0</v>
      </c>
      <c r="BH81" s="103">
        <f>AB81-'[1]様式 (H29末)'!AA845</f>
        <v>0</v>
      </c>
      <c r="BK81" s="109"/>
    </row>
    <row r="82" spans="1:63" ht="20.149999999999999" customHeight="1" x14ac:dyDescent="0.25">
      <c r="A82" s="108"/>
      <c r="B82" s="108"/>
      <c r="C82" s="107">
        <v>836</v>
      </c>
      <c r="D82" s="107" t="s">
        <v>180</v>
      </c>
      <c r="E82" s="119">
        <v>20</v>
      </c>
      <c r="F82" s="118" t="s">
        <v>181</v>
      </c>
      <c r="G82" s="117">
        <v>562</v>
      </c>
      <c r="H82" s="116" t="s">
        <v>161</v>
      </c>
      <c r="I82" s="134">
        <v>4732</v>
      </c>
      <c r="J82" s="114">
        <f t="shared" si="31"/>
        <v>4723</v>
      </c>
      <c r="K82" s="115">
        <f t="shared" si="32"/>
        <v>0.99809805579036348</v>
      </c>
      <c r="L82" s="133">
        <v>4516</v>
      </c>
      <c r="M82" s="134">
        <v>4516</v>
      </c>
      <c r="N82" s="114">
        <f t="shared" si="33"/>
        <v>0</v>
      </c>
      <c r="O82" s="113">
        <f t="shared" si="34"/>
        <v>0.95435333896872354</v>
      </c>
      <c r="P82" s="137">
        <v>133</v>
      </c>
      <c r="Q82" s="134">
        <v>0</v>
      </c>
      <c r="R82" s="134">
        <v>0</v>
      </c>
      <c r="S82" s="134">
        <v>0</v>
      </c>
      <c r="T82" s="114">
        <f t="shared" si="35"/>
        <v>133</v>
      </c>
      <c r="U82" s="112">
        <f t="shared" si="36"/>
        <v>2.8106508875739646E-2</v>
      </c>
      <c r="V82" s="133">
        <v>28</v>
      </c>
      <c r="W82" s="134">
        <v>46</v>
      </c>
      <c r="X82" s="134">
        <v>0</v>
      </c>
      <c r="Y82" s="114">
        <f t="shared" si="37"/>
        <v>74</v>
      </c>
      <c r="Z82" s="113">
        <f t="shared" si="38"/>
        <v>1.5638207945900255E-2</v>
      </c>
      <c r="AA82" s="137">
        <v>0</v>
      </c>
      <c r="AB82" s="112">
        <f t="shared" si="39"/>
        <v>0</v>
      </c>
      <c r="AC82" s="136">
        <v>4</v>
      </c>
      <c r="AD82" s="250">
        <f t="shared" si="46"/>
        <v>1.5638207945900255E-2</v>
      </c>
      <c r="AE82" s="111"/>
      <c r="AF82" s="106" t="s">
        <v>161</v>
      </c>
      <c r="AG82" s="106" t="str">
        <f t="shared" si="40"/>
        <v>○</v>
      </c>
      <c r="AH82" s="106">
        <v>562</v>
      </c>
      <c r="AI82" s="106" t="str">
        <f t="shared" si="41"/>
        <v>OK</v>
      </c>
      <c r="AJ82" s="126">
        <v>4732</v>
      </c>
      <c r="AK82" s="106" t="str">
        <f t="shared" si="42"/>
        <v>OK</v>
      </c>
      <c r="AL82" s="106">
        <v>4516</v>
      </c>
      <c r="AM82" s="106" t="str">
        <f t="shared" si="43"/>
        <v>OK</v>
      </c>
      <c r="AO82" s="105" t="str">
        <f t="shared" si="44"/>
        <v>木島平村</v>
      </c>
      <c r="AP82" s="104">
        <f>I82-'[1]様式 (H29末)'!J846</f>
        <v>-70</v>
      </c>
      <c r="AQ82" s="104">
        <f>J82-'[1]様式 (H29末)'!K846</f>
        <v>-69</v>
      </c>
      <c r="AR82" s="103">
        <f>K82-'[1]様式 (H29末)'!L846</f>
        <v>1.8052142968039142E-4</v>
      </c>
      <c r="AS82" s="104">
        <f>M82-'[1]様式 (H29末)'!M846</f>
        <v>-67</v>
      </c>
      <c r="AT82" s="103">
        <f>O82-'[1]様式 (H29末)'!N846</f>
        <v>-4.0663530235240941E-5</v>
      </c>
      <c r="AU82" s="110">
        <f t="shared" si="45"/>
        <v>3</v>
      </c>
      <c r="AV82" s="104">
        <f>P82-'[1]様式 (H29末)'!O846</f>
        <v>-3</v>
      </c>
      <c r="AW82" s="104">
        <f>Q82-'[1]様式 (H29末)'!P846</f>
        <v>0</v>
      </c>
      <c r="AX82" s="104">
        <f>R82-'[1]様式 (H29末)'!Q846</f>
        <v>0</v>
      </c>
      <c r="AY82" s="104">
        <f>S82-'[1]様式 (H29末)'!R846</f>
        <v>0</v>
      </c>
      <c r="AZ82" s="104">
        <f>T82-'[1]様式 (H29末)'!S846</f>
        <v>-3</v>
      </c>
      <c r="BA82" s="103">
        <f>U82-'[1]様式 (H29末)'!T846</f>
        <v>-2.1502381897088932E-4</v>
      </c>
      <c r="BB82" s="104">
        <f>V82-'[1]様式 (H29末)'!U846</f>
        <v>-18</v>
      </c>
      <c r="BC82" s="104">
        <f>W82-'[1]様式 (H29末)'!V846</f>
        <v>19</v>
      </c>
      <c r="BD82" s="104">
        <f>X82-'[1]様式 (H29末)'!W846</f>
        <v>0</v>
      </c>
      <c r="BE82" s="104">
        <f>Y82-'[1]様式 (H29末)'!X846</f>
        <v>1</v>
      </c>
      <c r="BF82" s="103">
        <f>Z82-'[1]様式 (H29末)'!Y846</f>
        <v>4.3620877888651127E-4</v>
      </c>
      <c r="BG82" s="104">
        <f>AA82-'[1]様式 (H29末)'!Z846</f>
        <v>0</v>
      </c>
      <c r="BH82" s="103">
        <f>AB82-'[1]様式 (H29末)'!AA846</f>
        <v>0</v>
      </c>
      <c r="BK82" s="109"/>
    </row>
    <row r="83" spans="1:63" ht="20.149999999999999" customHeight="1" x14ac:dyDescent="0.25">
      <c r="A83" s="108"/>
      <c r="B83" s="108"/>
      <c r="C83" s="107">
        <v>837</v>
      </c>
      <c r="D83" s="107" t="s">
        <v>180</v>
      </c>
      <c r="E83" s="119">
        <v>20</v>
      </c>
      <c r="F83" s="118" t="s">
        <v>181</v>
      </c>
      <c r="G83" s="117">
        <v>563</v>
      </c>
      <c r="H83" s="116" t="s">
        <v>162</v>
      </c>
      <c r="I83" s="134">
        <v>3653</v>
      </c>
      <c r="J83" s="114">
        <f t="shared" si="31"/>
        <v>3653</v>
      </c>
      <c r="K83" s="115">
        <f t="shared" si="32"/>
        <v>1</v>
      </c>
      <c r="L83" s="133">
        <v>2825</v>
      </c>
      <c r="M83" s="134">
        <v>2825</v>
      </c>
      <c r="N83" s="114">
        <f t="shared" si="33"/>
        <v>0</v>
      </c>
      <c r="O83" s="113">
        <f t="shared" si="34"/>
        <v>0.77333698330139611</v>
      </c>
      <c r="P83" s="137">
        <v>805</v>
      </c>
      <c r="Q83" s="134">
        <v>0</v>
      </c>
      <c r="R83" s="134">
        <v>0</v>
      </c>
      <c r="S83" s="134">
        <v>23</v>
      </c>
      <c r="T83" s="114">
        <f t="shared" si="35"/>
        <v>828</v>
      </c>
      <c r="U83" s="112">
        <f t="shared" si="36"/>
        <v>0.22666301669860389</v>
      </c>
      <c r="V83" s="133">
        <v>0</v>
      </c>
      <c r="W83" s="134">
        <v>0</v>
      </c>
      <c r="X83" s="134">
        <v>0</v>
      </c>
      <c r="Y83" s="114">
        <f t="shared" si="37"/>
        <v>0</v>
      </c>
      <c r="Z83" s="113">
        <f t="shared" si="38"/>
        <v>0</v>
      </c>
      <c r="AA83" s="137">
        <v>0</v>
      </c>
      <c r="AB83" s="112">
        <f t="shared" si="39"/>
        <v>0</v>
      </c>
      <c r="AC83" s="136">
        <v>4</v>
      </c>
      <c r="AD83" s="250">
        <f t="shared" si="46"/>
        <v>0</v>
      </c>
      <c r="AE83" s="111"/>
      <c r="AF83" s="106" t="s">
        <v>162</v>
      </c>
      <c r="AG83" s="106" t="str">
        <f t="shared" si="40"/>
        <v>○</v>
      </c>
      <c r="AH83" s="106">
        <v>563</v>
      </c>
      <c r="AI83" s="106" t="str">
        <f t="shared" si="41"/>
        <v>OK</v>
      </c>
      <c r="AJ83" s="126">
        <v>3653</v>
      </c>
      <c r="AK83" s="106" t="str">
        <f t="shared" si="42"/>
        <v>OK</v>
      </c>
      <c r="AL83" s="106">
        <v>2825</v>
      </c>
      <c r="AM83" s="106" t="str">
        <f t="shared" si="43"/>
        <v>OK</v>
      </c>
      <c r="AO83" s="105" t="str">
        <f t="shared" si="44"/>
        <v>野沢温泉村</v>
      </c>
      <c r="AP83" s="104">
        <f>I83-'[1]様式 (H29末)'!J847</f>
        <v>16</v>
      </c>
      <c r="AQ83" s="104">
        <f>J83-'[1]様式 (H29末)'!K847</f>
        <v>16</v>
      </c>
      <c r="AR83" s="103">
        <f>K83-'[1]様式 (H29末)'!L847</f>
        <v>0</v>
      </c>
      <c r="AS83" s="104">
        <f>M83-'[1]様式 (H29末)'!M847</f>
        <v>34</v>
      </c>
      <c r="AT83" s="103">
        <f>O83-'[1]様式 (H29末)'!N847</f>
        <v>5.9462766750557616E-3</v>
      </c>
      <c r="AU83" s="110">
        <f t="shared" si="45"/>
        <v>18</v>
      </c>
      <c r="AV83" s="104">
        <f>P83-'[1]様式 (H29末)'!O847</f>
        <v>-15</v>
      </c>
      <c r="AW83" s="104">
        <f>Q83-'[1]様式 (H29末)'!P847</f>
        <v>0</v>
      </c>
      <c r="AX83" s="104">
        <f>R83-'[1]様式 (H29末)'!Q847</f>
        <v>0</v>
      </c>
      <c r="AY83" s="104">
        <f>S83-'[1]様式 (H29末)'!R847</f>
        <v>-3</v>
      </c>
      <c r="AZ83" s="104">
        <f>T83-'[1]様式 (H29末)'!S847</f>
        <v>-18</v>
      </c>
      <c r="BA83" s="103">
        <f>U83-'[1]様式 (H29末)'!T847</f>
        <v>-5.9462766750557061E-3</v>
      </c>
      <c r="BB83" s="104">
        <f>V83-'[1]様式 (H29末)'!U847</f>
        <v>0</v>
      </c>
      <c r="BC83" s="104">
        <f>W83-'[1]様式 (H29末)'!V847</f>
        <v>0</v>
      </c>
      <c r="BD83" s="104">
        <f>X83-'[1]様式 (H29末)'!W847</f>
        <v>0</v>
      </c>
      <c r="BE83" s="104">
        <f>Y83-'[1]様式 (H29末)'!X847</f>
        <v>0</v>
      </c>
      <c r="BF83" s="103">
        <f>Z83-'[1]様式 (H29末)'!Y847</f>
        <v>0</v>
      </c>
      <c r="BG83" s="104">
        <f>AA83-'[1]様式 (H29末)'!Z847</f>
        <v>0</v>
      </c>
      <c r="BH83" s="103">
        <f>AB83-'[1]様式 (H29末)'!AA847</f>
        <v>0</v>
      </c>
      <c r="BK83" s="109"/>
    </row>
    <row r="84" spans="1:63" ht="20.149999999999999" customHeight="1" x14ac:dyDescent="0.25">
      <c r="A84" s="108"/>
      <c r="B84" s="108"/>
      <c r="C84" s="107">
        <v>838</v>
      </c>
      <c r="D84" s="107" t="s">
        <v>180</v>
      </c>
      <c r="E84" s="119">
        <v>20</v>
      </c>
      <c r="F84" s="118" t="s">
        <v>181</v>
      </c>
      <c r="G84" s="117">
        <v>583</v>
      </c>
      <c r="H84" s="116" t="s">
        <v>163</v>
      </c>
      <c r="I84" s="134">
        <v>8339</v>
      </c>
      <c r="J84" s="114">
        <f t="shared" si="31"/>
        <v>7535</v>
      </c>
      <c r="K84" s="115">
        <f t="shared" si="32"/>
        <v>0.90358556181796379</v>
      </c>
      <c r="L84" s="133">
        <v>3822</v>
      </c>
      <c r="M84" s="134">
        <v>3822</v>
      </c>
      <c r="N84" s="114">
        <f t="shared" si="33"/>
        <v>0</v>
      </c>
      <c r="O84" s="113">
        <f t="shared" si="34"/>
        <v>0.45832833673102291</v>
      </c>
      <c r="P84" s="137">
        <v>2189</v>
      </c>
      <c r="Q84" s="134">
        <v>0</v>
      </c>
      <c r="R84" s="134">
        <v>0</v>
      </c>
      <c r="S84" s="134">
        <v>0</v>
      </c>
      <c r="T84" s="114">
        <f t="shared" si="35"/>
        <v>2189</v>
      </c>
      <c r="U84" s="112">
        <f t="shared" si="36"/>
        <v>0.26250149898069314</v>
      </c>
      <c r="V84" s="133">
        <v>182</v>
      </c>
      <c r="W84" s="134">
        <v>1041</v>
      </c>
      <c r="X84" s="134">
        <v>301</v>
      </c>
      <c r="Y84" s="114">
        <f t="shared" si="37"/>
        <v>1524</v>
      </c>
      <c r="Z84" s="113">
        <f t="shared" si="38"/>
        <v>0.18275572610624774</v>
      </c>
      <c r="AA84" s="137">
        <v>0</v>
      </c>
      <c r="AB84" s="112">
        <f t="shared" si="39"/>
        <v>0</v>
      </c>
      <c r="AC84" s="136">
        <v>3</v>
      </c>
      <c r="AD84" s="250">
        <f t="shared" si="46"/>
        <v>0.18275572610624774</v>
      </c>
      <c r="AE84" s="111"/>
      <c r="AF84" s="106" t="s">
        <v>163</v>
      </c>
      <c r="AG84" s="106" t="str">
        <f t="shared" si="40"/>
        <v>○</v>
      </c>
      <c r="AH84" s="106">
        <v>583</v>
      </c>
      <c r="AI84" s="106" t="str">
        <f t="shared" si="41"/>
        <v>OK</v>
      </c>
      <c r="AJ84" s="126">
        <v>8339</v>
      </c>
      <c r="AK84" s="106" t="str">
        <f t="shared" si="42"/>
        <v>OK</v>
      </c>
      <c r="AL84" s="106">
        <v>3822</v>
      </c>
      <c r="AM84" s="106" t="str">
        <f t="shared" si="43"/>
        <v>OK</v>
      </c>
      <c r="AO84" s="105" t="str">
        <f t="shared" si="44"/>
        <v>信濃町</v>
      </c>
      <c r="AP84" s="104">
        <f>I84-'[1]様式 (H29末)'!J848</f>
        <v>-189</v>
      </c>
      <c r="AQ84" s="104">
        <f>J84-'[1]様式 (H29末)'!K848</f>
        <v>-138</v>
      </c>
      <c r="AR84" s="103">
        <f>K84-'[1]様式 (H29末)'!L848</f>
        <v>3.8435355515472613E-3</v>
      </c>
      <c r="AS84" s="104">
        <f>M84-'[1]様式 (H29末)'!M848</f>
        <v>-45</v>
      </c>
      <c r="AT84" s="103">
        <f>O84-'[1]様式 (H29末)'!N848</f>
        <v>4.880869564043544E-3</v>
      </c>
      <c r="AU84" s="110">
        <f t="shared" si="45"/>
        <v>144</v>
      </c>
      <c r="AV84" s="104">
        <f>P84-'[1]様式 (H29末)'!O848</f>
        <v>-40</v>
      </c>
      <c r="AW84" s="104">
        <f>Q84-'[1]様式 (H29末)'!P848</f>
        <v>0</v>
      </c>
      <c r="AX84" s="104">
        <f>R84-'[1]様式 (H29末)'!Q848</f>
        <v>0</v>
      </c>
      <c r="AY84" s="104">
        <f>S84-'[1]様式 (H29末)'!R848</f>
        <v>0</v>
      </c>
      <c r="AZ84" s="104">
        <f>T84-'[1]様式 (H29末)'!S848</f>
        <v>-40</v>
      </c>
      <c r="BA84" s="103">
        <f>U84-'[1]様式 (H29末)'!T848</f>
        <v>1.127202545421091E-3</v>
      </c>
      <c r="BB84" s="104">
        <f>V84-'[1]様式 (H29末)'!U848</f>
        <v>-6</v>
      </c>
      <c r="BC84" s="104">
        <f>W84-'[1]様式 (H29末)'!V848</f>
        <v>243</v>
      </c>
      <c r="BD84" s="104">
        <f>X84-'[1]様式 (H29末)'!W848</f>
        <v>-290</v>
      </c>
      <c r="BE84" s="104">
        <f>Y84-'[1]様式 (H29末)'!X848</f>
        <v>-53</v>
      </c>
      <c r="BF84" s="103">
        <f>Z84-'[1]様式 (H29末)'!Y848</f>
        <v>-2.1645365579173736E-3</v>
      </c>
      <c r="BG84" s="104">
        <f>AA84-'[1]様式 (H29末)'!Z848</f>
        <v>0</v>
      </c>
      <c r="BH84" s="103">
        <f>AB84-'[1]様式 (H29末)'!AA848</f>
        <v>0</v>
      </c>
      <c r="BK84" s="109"/>
    </row>
    <row r="85" spans="1:63" ht="20.149999999999999" customHeight="1" x14ac:dyDescent="0.25">
      <c r="A85" s="108"/>
      <c r="B85" s="108"/>
      <c r="C85" s="107">
        <v>839</v>
      </c>
      <c r="D85" s="107" t="s">
        <v>180</v>
      </c>
      <c r="E85" s="119">
        <v>20</v>
      </c>
      <c r="F85" s="118" t="s">
        <v>181</v>
      </c>
      <c r="G85" s="117">
        <v>588</v>
      </c>
      <c r="H85" s="116" t="s">
        <v>164</v>
      </c>
      <c r="I85" s="134">
        <v>2491</v>
      </c>
      <c r="J85" s="114">
        <f t="shared" si="31"/>
        <v>2384</v>
      </c>
      <c r="K85" s="115">
        <f t="shared" si="32"/>
        <v>0.95704536330790846</v>
      </c>
      <c r="L85" s="133">
        <v>2025</v>
      </c>
      <c r="M85" s="134">
        <v>2025</v>
      </c>
      <c r="N85" s="114">
        <f t="shared" si="33"/>
        <v>0</v>
      </c>
      <c r="O85" s="113">
        <f t="shared" si="34"/>
        <v>0.8129265355279004</v>
      </c>
      <c r="P85" s="137">
        <v>0</v>
      </c>
      <c r="Q85" s="134">
        <v>0</v>
      </c>
      <c r="R85" s="134">
        <v>0</v>
      </c>
      <c r="S85" s="134">
        <v>0</v>
      </c>
      <c r="T85" s="114">
        <f t="shared" si="35"/>
        <v>0</v>
      </c>
      <c r="U85" s="112">
        <f t="shared" si="36"/>
        <v>0</v>
      </c>
      <c r="V85" s="133">
        <v>0</v>
      </c>
      <c r="W85" s="134">
        <v>359</v>
      </c>
      <c r="X85" s="134">
        <v>0</v>
      </c>
      <c r="Y85" s="114">
        <f t="shared" si="37"/>
        <v>359</v>
      </c>
      <c r="Z85" s="113">
        <f t="shared" si="38"/>
        <v>0.14411882778000804</v>
      </c>
      <c r="AA85" s="137">
        <v>0</v>
      </c>
      <c r="AB85" s="112">
        <f t="shared" si="39"/>
        <v>0</v>
      </c>
      <c r="AC85" s="136">
        <v>4</v>
      </c>
      <c r="AD85" s="250">
        <f t="shared" si="46"/>
        <v>0.14411882778000804</v>
      </c>
      <c r="AE85" s="111"/>
      <c r="AF85" s="106" t="s">
        <v>164</v>
      </c>
      <c r="AG85" s="106" t="str">
        <f t="shared" si="40"/>
        <v>○</v>
      </c>
      <c r="AH85" s="106">
        <v>588</v>
      </c>
      <c r="AI85" s="106" t="str">
        <f t="shared" si="41"/>
        <v>OK</v>
      </c>
      <c r="AJ85" s="126">
        <v>2491</v>
      </c>
      <c r="AK85" s="106" t="str">
        <f t="shared" si="42"/>
        <v>OK</v>
      </c>
      <c r="AL85" s="106">
        <v>2025</v>
      </c>
      <c r="AM85" s="106" t="str">
        <f t="shared" si="43"/>
        <v>OK</v>
      </c>
      <c r="AO85" s="105" t="str">
        <f t="shared" si="44"/>
        <v>小川村</v>
      </c>
      <c r="AP85" s="104">
        <f>I85-'[1]様式 (H29末)'!J849</f>
        <v>-94</v>
      </c>
      <c r="AQ85" s="104">
        <f>J85-'[1]様式 (H29末)'!K849</f>
        <v>44</v>
      </c>
      <c r="AR85" s="103">
        <f>K85-'[1]様式 (H29末)'!L849</f>
        <v>5.182292617057771E-2</v>
      </c>
      <c r="AS85" s="104">
        <f>M85-'[1]様式 (H29末)'!M849</f>
        <v>-69</v>
      </c>
      <c r="AT85" s="103">
        <f>O85-'[1]様式 (H29末)'!N849</f>
        <v>2.8685084485967627E-3</v>
      </c>
      <c r="AU85" s="110">
        <f t="shared" si="45"/>
        <v>25</v>
      </c>
      <c r="AV85" s="104">
        <f>P85-'[1]様式 (H29末)'!O849</f>
        <v>0</v>
      </c>
      <c r="AW85" s="104">
        <f>Q85-'[1]様式 (H29末)'!P849</f>
        <v>0</v>
      </c>
      <c r="AX85" s="104">
        <f>R85-'[1]様式 (H29末)'!Q849</f>
        <v>0</v>
      </c>
      <c r="AY85" s="104">
        <f>S85-'[1]様式 (H29末)'!R849</f>
        <v>0</v>
      </c>
      <c r="AZ85" s="104">
        <f>T85-'[1]様式 (H29末)'!S849</f>
        <v>0</v>
      </c>
      <c r="BA85" s="103">
        <f>U85-'[1]様式 (H29末)'!T849</f>
        <v>0</v>
      </c>
      <c r="BB85" s="104">
        <f>V85-'[1]様式 (H29末)'!U849</f>
        <v>0</v>
      </c>
      <c r="BC85" s="104">
        <f>W85-'[1]様式 (H29末)'!V849</f>
        <v>113</v>
      </c>
      <c r="BD85" s="104">
        <f>X85-'[1]様式 (H29末)'!W849</f>
        <v>0</v>
      </c>
      <c r="BE85" s="104">
        <f>Y85-'[1]様式 (H29末)'!X849</f>
        <v>113</v>
      </c>
      <c r="BF85" s="103">
        <f>Z85-'[1]様式 (H29末)'!Y849</f>
        <v>4.8954417721980961E-2</v>
      </c>
      <c r="BG85" s="104">
        <f>AA85-'[1]様式 (H29末)'!Z849</f>
        <v>0</v>
      </c>
      <c r="BH85" s="103">
        <f>AB85-'[1]様式 (H29末)'!AA849</f>
        <v>0</v>
      </c>
      <c r="BK85" s="109"/>
    </row>
    <row r="86" spans="1:63" ht="20.149999999999999" customHeight="1" x14ac:dyDescent="0.25">
      <c r="A86" s="108"/>
      <c r="B86" s="108"/>
      <c r="C86" s="107">
        <v>840</v>
      </c>
      <c r="D86" s="107" t="s">
        <v>180</v>
      </c>
      <c r="E86" s="119">
        <v>20</v>
      </c>
      <c r="F86" s="118" t="s">
        <v>181</v>
      </c>
      <c r="G86" s="117">
        <v>590</v>
      </c>
      <c r="H86" s="116" t="s">
        <v>165</v>
      </c>
      <c r="I86" s="134">
        <v>11115</v>
      </c>
      <c r="J86" s="114">
        <f t="shared" si="31"/>
        <v>10870</v>
      </c>
      <c r="K86" s="115">
        <f t="shared" si="32"/>
        <v>0.97795771479982008</v>
      </c>
      <c r="L86" s="133">
        <v>6481</v>
      </c>
      <c r="M86" s="134">
        <v>6481</v>
      </c>
      <c r="N86" s="114">
        <f t="shared" si="33"/>
        <v>0</v>
      </c>
      <c r="O86" s="113">
        <f t="shared" si="34"/>
        <v>0.58308591992802516</v>
      </c>
      <c r="P86" s="137">
        <v>3888</v>
      </c>
      <c r="Q86" s="134">
        <v>0</v>
      </c>
      <c r="R86" s="134">
        <v>0</v>
      </c>
      <c r="S86" s="134">
        <v>0</v>
      </c>
      <c r="T86" s="114">
        <f t="shared" si="35"/>
        <v>3888</v>
      </c>
      <c r="U86" s="112">
        <f t="shared" si="36"/>
        <v>0.34979757085020241</v>
      </c>
      <c r="V86" s="133">
        <v>116</v>
      </c>
      <c r="W86" s="134">
        <v>124</v>
      </c>
      <c r="X86" s="134">
        <v>261</v>
      </c>
      <c r="Y86" s="114">
        <f t="shared" si="37"/>
        <v>501</v>
      </c>
      <c r="Z86" s="113">
        <f t="shared" si="38"/>
        <v>4.5074224021592439E-2</v>
      </c>
      <c r="AA86" s="137">
        <v>0</v>
      </c>
      <c r="AB86" s="112">
        <f t="shared" si="39"/>
        <v>0</v>
      </c>
      <c r="AC86" s="136">
        <v>3</v>
      </c>
      <c r="AD86" s="250">
        <f t="shared" si="46"/>
        <v>4.5074224021592439E-2</v>
      </c>
      <c r="AE86" s="111"/>
      <c r="AF86" s="106" t="s">
        <v>165</v>
      </c>
      <c r="AG86" s="106" t="str">
        <f t="shared" si="40"/>
        <v>○</v>
      </c>
      <c r="AH86" s="106">
        <v>590</v>
      </c>
      <c r="AI86" s="106" t="str">
        <f t="shared" si="41"/>
        <v>OK</v>
      </c>
      <c r="AJ86" s="126">
        <v>11115</v>
      </c>
      <c r="AK86" s="106" t="str">
        <f t="shared" si="42"/>
        <v>OK</v>
      </c>
      <c r="AL86" s="106">
        <v>6481</v>
      </c>
      <c r="AM86" s="106" t="str">
        <f t="shared" si="43"/>
        <v>OK</v>
      </c>
      <c r="AO86" s="105" t="str">
        <f t="shared" si="44"/>
        <v>飯綱町</v>
      </c>
      <c r="AP86" s="104">
        <f>I86-'[1]様式 (H29末)'!J850</f>
        <v>-156</v>
      </c>
      <c r="AQ86" s="104">
        <f>J86-'[1]様式 (H29末)'!K850</f>
        <v>-157</v>
      </c>
      <c r="AR86" s="103">
        <f>K86-'[1]様式 (H29末)'!L850</f>
        <v>-3.9380680429668136E-4</v>
      </c>
      <c r="AS86" s="104">
        <f>M86-'[1]様式 (H29末)'!M850</f>
        <v>-94</v>
      </c>
      <c r="AT86" s="103">
        <f>O86-'[1]様式 (H29末)'!N850</f>
        <v>-2.6959422333672212E-4</v>
      </c>
      <c r="AU86" s="110">
        <f t="shared" si="45"/>
        <v>62</v>
      </c>
      <c r="AV86" s="104">
        <f>P86-'[1]様式 (H29末)'!O850</f>
        <v>-51</v>
      </c>
      <c r="AW86" s="104">
        <f>Q86-'[1]様式 (H29末)'!P850</f>
        <v>0</v>
      </c>
      <c r="AX86" s="104">
        <f>R86-'[1]様式 (H29末)'!Q850</f>
        <v>0</v>
      </c>
      <c r="AY86" s="104">
        <f>S86-'[1]様式 (H29末)'!R850</f>
        <v>0</v>
      </c>
      <c r="AZ86" s="104">
        <f>T86-'[1]様式 (H29末)'!S850</f>
        <v>-51</v>
      </c>
      <c r="BA86" s="103">
        <f>U86-'[1]様式 (H29末)'!T850</f>
        <v>3.1660199207089734E-4</v>
      </c>
      <c r="BB86" s="104">
        <f>V86-'[1]様式 (H29末)'!U850</f>
        <v>-11</v>
      </c>
      <c r="BC86" s="104">
        <f>W86-'[1]様式 (H29末)'!V850</f>
        <v>5</v>
      </c>
      <c r="BD86" s="104">
        <f>X86-'[1]様式 (H29末)'!W850</f>
        <v>-6</v>
      </c>
      <c r="BE86" s="104">
        <f>Y86-'[1]様式 (H29末)'!X850</f>
        <v>-12</v>
      </c>
      <c r="BF86" s="103">
        <f>Z86-'[1]様式 (H29末)'!Y850</f>
        <v>-4.4081457303093291E-4</v>
      </c>
      <c r="BG86" s="104">
        <f>AA86-'[1]様式 (H29末)'!Z850</f>
        <v>0</v>
      </c>
      <c r="BH86" s="103">
        <f>AB86-'[1]様式 (H29末)'!AA850</f>
        <v>0</v>
      </c>
      <c r="BK86" s="109"/>
    </row>
    <row r="87" spans="1:63" ht="20.149999999999999" customHeight="1" thickBot="1" x14ac:dyDescent="0.3">
      <c r="A87" s="108"/>
      <c r="B87" s="108"/>
      <c r="C87" s="107">
        <v>841</v>
      </c>
      <c r="D87" s="107" t="s">
        <v>180</v>
      </c>
      <c r="E87" s="119">
        <v>20</v>
      </c>
      <c r="F87" s="118" t="s">
        <v>181</v>
      </c>
      <c r="G87" s="117">
        <v>602</v>
      </c>
      <c r="H87" s="116" t="s">
        <v>166</v>
      </c>
      <c r="I87" s="134">
        <v>1828</v>
      </c>
      <c r="J87" s="114">
        <f t="shared" si="31"/>
        <v>1468</v>
      </c>
      <c r="K87" s="115">
        <f t="shared" si="32"/>
        <v>0.80306345733041573</v>
      </c>
      <c r="L87" s="133">
        <v>0</v>
      </c>
      <c r="M87" s="134">
        <v>0</v>
      </c>
      <c r="N87" s="114">
        <f t="shared" si="33"/>
        <v>0</v>
      </c>
      <c r="O87" s="113">
        <f t="shared" si="34"/>
        <v>0</v>
      </c>
      <c r="P87" s="137">
        <v>195</v>
      </c>
      <c r="Q87" s="134">
        <v>0</v>
      </c>
      <c r="R87" s="134">
        <v>0</v>
      </c>
      <c r="S87" s="134">
        <v>0</v>
      </c>
      <c r="T87" s="114">
        <f t="shared" si="35"/>
        <v>195</v>
      </c>
      <c r="U87" s="112">
        <f t="shared" si="36"/>
        <v>0.10667396061269147</v>
      </c>
      <c r="V87" s="133">
        <v>1205</v>
      </c>
      <c r="W87" s="134">
        <v>63</v>
      </c>
      <c r="X87" s="134">
        <v>5</v>
      </c>
      <c r="Y87" s="114">
        <f t="shared" si="37"/>
        <v>1273</v>
      </c>
      <c r="Z87" s="113">
        <f t="shared" si="38"/>
        <v>0.69638949671772432</v>
      </c>
      <c r="AA87" s="137">
        <v>0</v>
      </c>
      <c r="AB87" s="112">
        <f t="shared" si="39"/>
        <v>0</v>
      </c>
      <c r="AC87" s="136">
        <v>4</v>
      </c>
      <c r="AD87" s="250">
        <f t="shared" si="46"/>
        <v>0.69638949671772432</v>
      </c>
      <c r="AE87" s="111"/>
      <c r="AF87" s="106" t="s">
        <v>166</v>
      </c>
      <c r="AG87" s="106" t="str">
        <f t="shared" si="40"/>
        <v>○</v>
      </c>
      <c r="AH87" s="106">
        <v>602</v>
      </c>
      <c r="AI87" s="106" t="str">
        <f t="shared" si="41"/>
        <v>OK</v>
      </c>
      <c r="AJ87" s="125">
        <v>1828</v>
      </c>
      <c r="AK87" s="106" t="str">
        <f t="shared" si="42"/>
        <v>OK</v>
      </c>
      <c r="AL87" s="106">
        <v>0</v>
      </c>
      <c r="AM87" s="106" t="str">
        <f t="shared" si="43"/>
        <v>OK</v>
      </c>
      <c r="AO87" s="105" t="str">
        <f t="shared" si="44"/>
        <v>栄村</v>
      </c>
      <c r="AP87" s="104">
        <f>I87-'[1]様式 (H29末)'!J851</f>
        <v>-71</v>
      </c>
      <c r="AQ87" s="104">
        <f>J87-'[1]様式 (H29末)'!K851</f>
        <v>-104</v>
      </c>
      <c r="AR87" s="103">
        <f>K87-'[1]様式 (H29末)'!L851</f>
        <v>-2.4740650094544736E-2</v>
      </c>
      <c r="AS87" s="104">
        <f>M87-'[1]様式 (H29末)'!M851</f>
        <v>0</v>
      </c>
      <c r="AT87" s="103">
        <f>O87-'[1]様式 (H29末)'!N851</f>
        <v>0</v>
      </c>
      <c r="AU87" s="110">
        <f t="shared" si="45"/>
        <v>71</v>
      </c>
      <c r="AV87" s="104">
        <f>P87-'[1]様式 (H29末)'!O851</f>
        <v>-1</v>
      </c>
      <c r="AW87" s="104">
        <f>Q87-'[1]様式 (H29末)'!P851</f>
        <v>0</v>
      </c>
      <c r="AX87" s="104">
        <f>R87-'[1]様式 (H29末)'!Q851</f>
        <v>0</v>
      </c>
      <c r="AY87" s="104">
        <f>S87-'[1]様式 (H29末)'!R851</f>
        <v>0</v>
      </c>
      <c r="AZ87" s="104">
        <f>T87-'[1]様式 (H29末)'!S851</f>
        <v>-1</v>
      </c>
      <c r="BA87" s="103">
        <f>U87-'[1]様式 (H29末)'!T851</f>
        <v>3.4617436563986748E-3</v>
      </c>
      <c r="BB87" s="104">
        <f>V87-'[1]様式 (H29末)'!U851</f>
        <v>-31</v>
      </c>
      <c r="BC87" s="104">
        <f>W87-'[1]様式 (H29末)'!V851</f>
        <v>-72</v>
      </c>
      <c r="BD87" s="104">
        <f>X87-'[1]様式 (H29末)'!W851</f>
        <v>0</v>
      </c>
      <c r="BE87" s="104">
        <f>Y87-'[1]様式 (H29末)'!X851</f>
        <v>-103</v>
      </c>
      <c r="BF87" s="103">
        <f>Z87-'[1]様式 (H29末)'!Y851</f>
        <v>-2.8202393750943355E-2</v>
      </c>
      <c r="BG87" s="104">
        <f>AA87-'[1]様式 (H29末)'!Z851</f>
        <v>0</v>
      </c>
      <c r="BH87" s="103">
        <f>AB87-'[1]様式 (H29末)'!AA851</f>
        <v>0</v>
      </c>
      <c r="BK87" s="109"/>
    </row>
    <row r="88" spans="1:63" ht="20.149999999999999" customHeight="1" thickBot="1" x14ac:dyDescent="0.3">
      <c r="A88" s="108"/>
      <c r="B88" s="108"/>
      <c r="C88" s="107">
        <v>842</v>
      </c>
      <c r="D88" s="107" t="s">
        <v>180</v>
      </c>
      <c r="E88" s="124">
        <v>20</v>
      </c>
      <c r="F88" s="38" t="s">
        <v>219</v>
      </c>
      <c r="G88" s="247"/>
      <c r="H88" s="248" t="s">
        <v>219</v>
      </c>
      <c r="I88" s="129">
        <f>SUM(I11:I87)</f>
        <v>2091857</v>
      </c>
      <c r="J88" s="122">
        <f t="shared" si="31"/>
        <v>2050019</v>
      </c>
      <c r="K88" s="123">
        <f t="shared" si="32"/>
        <v>0.97999958888203165</v>
      </c>
      <c r="L88" s="130">
        <f>SUM(L11:L87)</f>
        <v>1774824</v>
      </c>
      <c r="M88" s="129">
        <f>SUM(M11:M87)</f>
        <v>1753825</v>
      </c>
      <c r="N88" s="122">
        <f t="shared" si="33"/>
        <v>20999</v>
      </c>
      <c r="O88" s="121">
        <f t="shared" si="34"/>
        <v>0.83840578012741784</v>
      </c>
      <c r="P88" s="128">
        <f>SUM(P11:P87)</f>
        <v>177697</v>
      </c>
      <c r="Q88" s="129">
        <f>SUM(Q11:Q87)</f>
        <v>0</v>
      </c>
      <c r="R88" s="129">
        <f>SUM(R11:R87)</f>
        <v>87</v>
      </c>
      <c r="S88" s="129">
        <f>SUM(S11:S87)</f>
        <v>200</v>
      </c>
      <c r="T88" s="122">
        <f t="shared" si="35"/>
        <v>177984</v>
      </c>
      <c r="U88" s="120">
        <f t="shared" si="36"/>
        <v>8.5084209867118066E-2</v>
      </c>
      <c r="V88" s="130">
        <f>SUM(V11:V87)</f>
        <v>16237</v>
      </c>
      <c r="W88" s="129">
        <f>SUM(W11:W87)</f>
        <v>83257</v>
      </c>
      <c r="X88" s="129">
        <f>SUM(X11:X87)</f>
        <v>17774</v>
      </c>
      <c r="Y88" s="122">
        <f t="shared" si="37"/>
        <v>117268</v>
      </c>
      <c r="Z88" s="121">
        <f t="shared" si="38"/>
        <v>5.6059281298865074E-2</v>
      </c>
      <c r="AA88" s="128">
        <f>SUM(AA11:AA87)</f>
        <v>942</v>
      </c>
      <c r="AB88" s="120">
        <f t="shared" si="39"/>
        <v>4.5031758863058041E-4</v>
      </c>
      <c r="AC88" s="132">
        <f>COUNTA(AC11:AC87)</f>
        <v>77</v>
      </c>
      <c r="AD88" s="250">
        <f t="shared" si="46"/>
        <v>5.6509598887495655E-2</v>
      </c>
      <c r="AE88" s="111"/>
      <c r="AF88" s="106"/>
      <c r="AG88" s="106"/>
      <c r="AH88" s="106"/>
      <c r="AI88" s="106" t="str">
        <f t="shared" si="41"/>
        <v>OK</v>
      </c>
      <c r="AJ88" s="135">
        <f>SUM(AJ11:AJ87)</f>
        <v>2091857</v>
      </c>
      <c r="AK88" s="106" t="str">
        <f t="shared" si="42"/>
        <v>OK</v>
      </c>
      <c r="AL88" s="106">
        <v>1753825</v>
      </c>
      <c r="AM88" s="106" t="str">
        <f t="shared" si="43"/>
        <v>OK</v>
      </c>
      <c r="AO88" s="105" t="str">
        <f t="shared" si="44"/>
        <v>長野県計</v>
      </c>
      <c r="AP88" s="104">
        <f>I88-'[1]様式 (H29末)'!J852</f>
        <v>-13265</v>
      </c>
      <c r="AQ88" s="104">
        <f>J88-'[1]様式 (H29末)'!K852</f>
        <v>-9229</v>
      </c>
      <c r="AR88" s="103">
        <f>K88-'[1]様式 (H29末)'!L852</f>
        <v>1.7912000095577918E-3</v>
      </c>
      <c r="AS88" s="104">
        <f>M88-'[1]様式 (H29末)'!M852</f>
        <v>-7537</v>
      </c>
      <c r="AT88" s="103">
        <f>O88-'[1]様式 (H29末)'!N852</f>
        <v>1.7027291878523032E-3</v>
      </c>
      <c r="AU88" s="110">
        <f t="shared" si="45"/>
        <v>5728</v>
      </c>
      <c r="AV88" s="104">
        <f>P88-'[1]様式 (H29末)'!O852</f>
        <v>-2858</v>
      </c>
      <c r="AW88" s="104">
        <f>Q88-'[1]様式 (H29末)'!P852</f>
        <v>0</v>
      </c>
      <c r="AX88" s="104">
        <f>R88-'[1]様式 (H29末)'!Q852</f>
        <v>-4</v>
      </c>
      <c r="AY88" s="104">
        <f>S88-'[1]様式 (H29末)'!R852</f>
        <v>-15</v>
      </c>
      <c r="AZ88" s="104">
        <f>T88-'[1]様式 (H29末)'!S852</f>
        <v>-2877</v>
      </c>
      <c r="BA88" s="103">
        <f>U88-'[1]様式 (H29末)'!T852</f>
        <v>-8.3052571590278013E-4</v>
      </c>
      <c r="BB88" s="104">
        <f>V88-'[1]様式 (H29末)'!U852</f>
        <v>-131</v>
      </c>
      <c r="BC88" s="104">
        <f>W88-'[1]様式 (H29末)'!V852</f>
        <v>5898</v>
      </c>
      <c r="BD88" s="104">
        <f>X88-'[1]様式 (H29末)'!W852</f>
        <v>-4560</v>
      </c>
      <c r="BE88" s="104">
        <f>Y88-'[1]様式 (H29末)'!X852</f>
        <v>1207</v>
      </c>
      <c r="BF88" s="103">
        <f>Z88-'[1]様式 (H29末)'!Y852</f>
        <v>9.2660965323123484E-4</v>
      </c>
      <c r="BG88" s="104">
        <f>AA88-'[1]様式 (H29末)'!Z852</f>
        <v>-22</v>
      </c>
      <c r="BH88" s="103">
        <f>AB88-'[1]様式 (H29末)'!AA852</f>
        <v>-7.6131156231398159E-6</v>
      </c>
      <c r="BK88" s="109"/>
    </row>
    <row r="90" spans="1:63" x14ac:dyDescent="0.25">
      <c r="M90" s="375">
        <f>+M88/L88</f>
        <v>0.98816840430375064</v>
      </c>
    </row>
    <row r="326" spans="7:29" ht="24.5" x14ac:dyDescent="0.25">
      <c r="G326" s="102" ph="1"/>
      <c r="H326" s="101" ph="1"/>
      <c r="I326" s="100" ph="1"/>
      <c r="L326" s="100" ph="1"/>
      <c r="M326" s="100" ph="1"/>
      <c r="P326" s="100" ph="1"/>
      <c r="Q326" s="100" ph="1"/>
      <c r="R326" s="100" ph="1"/>
      <c r="S326" s="100" ph="1"/>
      <c r="V326" s="100" ph="1"/>
      <c r="W326" s="100" ph="1"/>
      <c r="X326" s="100" ph="1"/>
      <c r="AA326" s="100" ph="1"/>
      <c r="AC326" s="100" ph="1"/>
    </row>
    <row r="1090" spans="7:29" ht="17.25" customHeight="1" x14ac:dyDescent="0.25">
      <c r="G1090" s="102" ph="1"/>
      <c r="H1090" s="101" ph="1"/>
      <c r="I1090" s="100" ph="1"/>
      <c r="L1090" s="100" ph="1"/>
      <c r="M1090" s="100" ph="1"/>
      <c r="P1090" s="100" ph="1"/>
      <c r="Q1090" s="100" ph="1"/>
      <c r="R1090" s="100" ph="1"/>
      <c r="S1090" s="100" ph="1"/>
      <c r="V1090" s="100" ph="1"/>
      <c r="W1090" s="100" ph="1"/>
      <c r="X1090" s="100" ph="1"/>
      <c r="AA1090" s="100" ph="1"/>
      <c r="AC1090" s="100" ph="1"/>
    </row>
  </sheetData>
  <sheetProtection formatCells="0" formatColumns="0" formatRows="0" insertRows="0" deleteRows="0"/>
  <autoFilter ref="A10:BK10"/>
  <phoneticPr fontId="7"/>
  <conditionalFormatting sqref="AI11:AI88 AK11:AK88 AM11:AM88">
    <cfRule type="containsText" dxfId="0" priority="1" operator="containsText" text="NG">
      <formula>NOT(ISERROR(SEARCH("NG",AI11)))</formula>
    </cfRule>
  </conditionalFormatting>
  <dataValidations count="3">
    <dataValidation imeMode="hiragana" allowBlank="1" showInputMessage="1" showErrorMessage="1" sqref="H30:H87 F30:F87 F11:F28 H11:H28"/>
    <dataValidation imeMode="off" allowBlank="1" showInputMessage="1" showErrorMessage="1" sqref="AJ11:AJ35 AJ37:AJ87 G11:G28 E11:E28 E30:E87 G30:G87 I11:I28 P11:S28 L29 L11:M28 I30:I87 P30:S87 L30:M87 N11:N88"/>
    <dataValidation type="list" allowBlank="1" showInputMessage="1" showErrorMessage="1" sqref="A11:B88">
      <formula1>"×"</formula1>
    </dataValidation>
  </dataValidations>
  <pageMargins left="0.70866141732283472" right="0.70866141732283472" top="0.74803149606299213" bottom="0.74803149606299213" header="0.31496062992125984" footer="0.31496062992125984"/>
  <pageSetup paperSize="9" scale="3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L109"/>
  <sheetViews>
    <sheetView view="pageBreakPreview" topLeftCell="A100" zoomScaleNormal="100" workbookViewId="0">
      <selection activeCell="B102" sqref="B102"/>
    </sheetView>
  </sheetViews>
  <sheetFormatPr defaultColWidth="9.09765625" defaultRowHeight="12" x14ac:dyDescent="0.25"/>
  <cols>
    <col min="1" max="1" width="3" style="270" customWidth="1"/>
    <col min="2" max="2" width="14.3984375" style="270" customWidth="1"/>
    <col min="3" max="3" width="9.296875" style="270" customWidth="1"/>
    <col min="4" max="4" width="9.296875" style="271" customWidth="1"/>
    <col min="5" max="12" width="9.296875" style="270" customWidth="1"/>
    <col min="13" max="16384" width="9.09765625" style="270"/>
  </cols>
  <sheetData>
    <row r="1" spans="1:12" ht="22.5" customHeight="1" x14ac:dyDescent="0.25">
      <c r="A1" s="320" t="s">
        <v>311</v>
      </c>
      <c r="B1" s="319"/>
      <c r="C1" s="319"/>
      <c r="E1" s="319"/>
      <c r="F1" s="319"/>
      <c r="G1" s="319"/>
      <c r="H1" s="319"/>
      <c r="I1" s="319"/>
      <c r="J1" s="319"/>
      <c r="K1" s="319"/>
      <c r="L1" s="319"/>
    </row>
    <row r="2" spans="1:12" ht="22.5" customHeight="1" x14ac:dyDescent="0.25">
      <c r="A2" s="357" t="s">
        <v>245</v>
      </c>
      <c r="B2" s="358"/>
      <c r="C2" s="367" t="s">
        <v>244</v>
      </c>
      <c r="D2" s="368"/>
      <c r="E2" s="363" t="s">
        <v>243</v>
      </c>
      <c r="F2" s="363"/>
      <c r="G2" s="363"/>
      <c r="H2" s="363"/>
      <c r="I2" s="363"/>
      <c r="J2" s="314" t="s">
        <v>242</v>
      </c>
      <c r="K2" s="314" t="s">
        <v>241</v>
      </c>
      <c r="L2" s="364" t="s">
        <v>240</v>
      </c>
    </row>
    <row r="3" spans="1:12" ht="22.5" customHeight="1" x14ac:dyDescent="0.25">
      <c r="A3" s="359"/>
      <c r="B3" s="360"/>
      <c r="C3" s="313" t="s">
        <v>288</v>
      </c>
      <c r="D3" s="313" t="s">
        <v>287</v>
      </c>
      <c r="E3" s="312" t="s">
        <v>286</v>
      </c>
      <c r="F3" s="312" t="s">
        <v>285</v>
      </c>
      <c r="G3" s="312" t="s">
        <v>284</v>
      </c>
      <c r="H3" s="312" t="s">
        <v>283</v>
      </c>
      <c r="I3" s="311" t="s">
        <v>282</v>
      </c>
      <c r="J3" s="311" t="s">
        <v>281</v>
      </c>
      <c r="K3" s="311" t="s">
        <v>280</v>
      </c>
      <c r="L3" s="365"/>
    </row>
    <row r="4" spans="1:12" ht="22.5" customHeight="1" x14ac:dyDescent="0.25">
      <c r="A4" s="361"/>
      <c r="B4" s="362"/>
      <c r="C4" s="308" t="s">
        <v>279</v>
      </c>
      <c r="D4" s="310" t="s">
        <v>278</v>
      </c>
      <c r="E4" s="309" t="s">
        <v>277</v>
      </c>
      <c r="F4" s="309" t="s">
        <v>276</v>
      </c>
      <c r="G4" s="309" t="s">
        <v>275</v>
      </c>
      <c r="H4" s="309" t="s">
        <v>274</v>
      </c>
      <c r="I4" s="308" t="s">
        <v>273</v>
      </c>
      <c r="J4" s="308" t="s">
        <v>272</v>
      </c>
      <c r="K4" s="308" t="s">
        <v>271</v>
      </c>
      <c r="L4" s="366"/>
    </row>
    <row r="5" spans="1:12" ht="22.5" customHeight="1" x14ac:dyDescent="0.25">
      <c r="A5" s="303" t="s">
        <v>270</v>
      </c>
      <c r="B5" s="302"/>
      <c r="C5" s="306"/>
      <c r="D5" s="307"/>
      <c r="E5" s="306"/>
      <c r="F5" s="306"/>
      <c r="G5" s="306"/>
      <c r="H5" s="305"/>
      <c r="I5" s="305"/>
      <c r="J5" s="305"/>
      <c r="K5" s="304"/>
      <c r="L5" s="298"/>
    </row>
    <row r="6" spans="1:12" ht="22.5" customHeight="1" x14ac:dyDescent="0.25">
      <c r="A6" s="297"/>
      <c r="B6" s="298" t="s">
        <v>269</v>
      </c>
      <c r="C6" s="295">
        <v>96.011133859354516</v>
      </c>
      <c r="D6" s="323">
        <v>97.575001732141615</v>
      </c>
      <c r="E6" s="291">
        <v>96.239420439359478</v>
      </c>
      <c r="F6" s="291">
        <v>96.430850686647602</v>
      </c>
      <c r="G6" s="291">
        <v>96.623809523809527</v>
      </c>
      <c r="H6" s="291">
        <v>96.944878107361603</v>
      </c>
      <c r="I6" s="295">
        <v>97.362040539229938</v>
      </c>
      <c r="J6" s="295">
        <v>98.856121537086679</v>
      </c>
      <c r="K6" s="295">
        <v>99.9810585561208</v>
      </c>
      <c r="L6" s="318"/>
    </row>
    <row r="7" spans="1:12" ht="22.5" customHeight="1" x14ac:dyDescent="0.25">
      <c r="A7" s="297"/>
      <c r="B7" s="298" t="s">
        <v>268</v>
      </c>
      <c r="C7" s="295">
        <v>96.688867554702185</v>
      </c>
      <c r="D7" s="323">
        <v>97.034621174109375</v>
      </c>
      <c r="E7" s="291">
        <v>97.54394486778591</v>
      </c>
      <c r="F7" s="291">
        <v>97.709140063623707</v>
      </c>
      <c r="G7" s="291">
        <v>97.849209913845897</v>
      </c>
      <c r="H7" s="291">
        <v>98.140212019930701</v>
      </c>
      <c r="I7" s="295">
        <v>98.367847102799885</v>
      </c>
      <c r="J7" s="295">
        <v>100</v>
      </c>
      <c r="K7" s="295">
        <v>100</v>
      </c>
      <c r="L7" s="294"/>
    </row>
    <row r="8" spans="1:12" ht="22.5" customHeight="1" x14ac:dyDescent="0.25">
      <c r="A8" s="297"/>
      <c r="B8" s="296" t="s">
        <v>109</v>
      </c>
      <c r="C8" s="295">
        <v>96.792079207920793</v>
      </c>
      <c r="D8" s="323">
        <v>96.804396499084064</v>
      </c>
      <c r="E8" s="291">
        <v>98.71794871794873</v>
      </c>
      <c r="F8" s="291">
        <v>99.348109517601046</v>
      </c>
      <c r="G8" s="291">
        <v>99.425160291841692</v>
      </c>
      <c r="H8" s="291">
        <v>99.482564679415077</v>
      </c>
      <c r="I8" s="295">
        <v>99.633531836921662</v>
      </c>
      <c r="J8" s="295">
        <v>99.774718397997503</v>
      </c>
      <c r="K8" s="295">
        <v>100</v>
      </c>
      <c r="L8" s="318"/>
    </row>
    <row r="9" spans="1:12" ht="22.5" customHeight="1" x14ac:dyDescent="0.25">
      <c r="A9" s="297"/>
      <c r="B9" s="296" t="s">
        <v>110</v>
      </c>
      <c r="C9" s="295">
        <v>99.753815854258988</v>
      </c>
      <c r="D9" s="323">
        <v>99.877390877881311</v>
      </c>
      <c r="E9" s="291">
        <v>99.826646854878646</v>
      </c>
      <c r="F9" s="291">
        <v>99.826216484607741</v>
      </c>
      <c r="G9" s="291">
        <v>99.82534930139721</v>
      </c>
      <c r="H9" s="291">
        <v>99.849924962481239</v>
      </c>
      <c r="I9" s="295">
        <v>99.848790322580655</v>
      </c>
      <c r="J9" s="295">
        <v>99.848024316109417</v>
      </c>
      <c r="K9" s="295">
        <v>99.923625254582475</v>
      </c>
      <c r="L9" s="318"/>
    </row>
    <row r="10" spans="1:12" ht="22.5" customHeight="1" x14ac:dyDescent="0.25">
      <c r="A10" s="297"/>
      <c r="B10" s="296" t="s">
        <v>111</v>
      </c>
      <c r="C10" s="295">
        <v>96.921697549312611</v>
      </c>
      <c r="D10" s="323">
        <v>98.407245471580268</v>
      </c>
      <c r="E10" s="291">
        <v>98.869701726844582</v>
      </c>
      <c r="F10" s="291">
        <v>98.83280757097792</v>
      </c>
      <c r="G10" s="291">
        <v>98.917197452229303</v>
      </c>
      <c r="H10" s="291">
        <v>99.328000000000003</v>
      </c>
      <c r="I10" s="295">
        <v>99.677938808373597</v>
      </c>
      <c r="J10" s="295">
        <v>99.667884423779469</v>
      </c>
      <c r="K10" s="295">
        <v>100</v>
      </c>
      <c r="L10" s="318"/>
    </row>
    <row r="11" spans="1:12" ht="22.5" customHeight="1" x14ac:dyDescent="0.25">
      <c r="A11" s="297"/>
      <c r="B11" s="296" t="s">
        <v>184</v>
      </c>
      <c r="C11" s="295">
        <v>91.734786557674838</v>
      </c>
      <c r="D11" s="323">
        <v>91.782086795937218</v>
      </c>
      <c r="E11" s="291">
        <v>97.834645669291348</v>
      </c>
      <c r="F11" s="291">
        <v>99.4</v>
      </c>
      <c r="G11" s="291">
        <v>100</v>
      </c>
      <c r="H11" s="291">
        <v>100</v>
      </c>
      <c r="I11" s="295">
        <v>100</v>
      </c>
      <c r="J11" s="295">
        <v>100</v>
      </c>
      <c r="K11" s="295">
        <v>100</v>
      </c>
      <c r="L11" s="294"/>
    </row>
    <row r="12" spans="1:12" ht="22.5" customHeight="1" x14ac:dyDescent="0.25">
      <c r="A12" s="297"/>
      <c r="B12" s="296" t="s">
        <v>113</v>
      </c>
      <c r="C12" s="295">
        <v>94.437577255871446</v>
      </c>
      <c r="D12" s="323">
        <v>94.827586206896555</v>
      </c>
      <c r="E12" s="291">
        <v>95.019659239842724</v>
      </c>
      <c r="F12" s="291">
        <v>94.953519256308113</v>
      </c>
      <c r="G12" s="291">
        <v>94.885598923283993</v>
      </c>
      <c r="H12" s="291">
        <v>94.815825375170533</v>
      </c>
      <c r="I12" s="295">
        <v>94.744121715076062</v>
      </c>
      <c r="J12" s="295">
        <v>94.35364041604754</v>
      </c>
      <c r="K12" s="295">
        <v>94.221508828250393</v>
      </c>
      <c r="L12" s="294"/>
    </row>
    <row r="13" spans="1:12" ht="22.5" customHeight="1" x14ac:dyDescent="0.25">
      <c r="A13" s="297"/>
      <c r="B13" s="296" t="s">
        <v>267</v>
      </c>
      <c r="C13" s="295">
        <v>98.993428167373764</v>
      </c>
      <c r="D13" s="323">
        <v>96.684294468227989</v>
      </c>
      <c r="E13" s="291">
        <v>97.324786324786331</v>
      </c>
      <c r="F13" s="291">
        <v>97.591921284308654</v>
      </c>
      <c r="G13" s="291">
        <v>97.86510979435343</v>
      </c>
      <c r="H13" s="291">
        <v>98.135772071755184</v>
      </c>
      <c r="I13" s="295">
        <v>98.412135190277652</v>
      </c>
      <c r="J13" s="295">
        <v>99.815515173876946</v>
      </c>
      <c r="K13" s="295">
        <v>100</v>
      </c>
      <c r="L13" s="294"/>
    </row>
    <row r="14" spans="1:12" ht="22.5" customHeight="1" x14ac:dyDescent="0.25">
      <c r="A14" s="297"/>
      <c r="B14" s="296" t="s">
        <v>115</v>
      </c>
      <c r="C14" s="295">
        <v>79.831805821331457</v>
      </c>
      <c r="D14" s="323">
        <v>79.481792717086833</v>
      </c>
      <c r="E14" s="291">
        <v>78.567603096548027</v>
      </c>
      <c r="F14" s="291">
        <v>79.79881027228322</v>
      </c>
      <c r="G14" s="291">
        <v>79.898145479004512</v>
      </c>
      <c r="H14" s="291">
        <v>80.194137617749732</v>
      </c>
      <c r="I14" s="295">
        <v>92.465851220789105</v>
      </c>
      <c r="J14" s="295">
        <v>93.826987681970891</v>
      </c>
      <c r="K14" s="295">
        <v>100</v>
      </c>
      <c r="L14" s="294"/>
    </row>
    <row r="15" spans="1:12" ht="22.5" customHeight="1" x14ac:dyDescent="0.25">
      <c r="A15" s="297"/>
      <c r="B15" s="296" t="s">
        <v>116</v>
      </c>
      <c r="C15" s="295">
        <v>96.10271707411971</v>
      </c>
      <c r="D15" s="323">
        <v>96.129408713692939</v>
      </c>
      <c r="E15" s="291">
        <v>96.738628111177121</v>
      </c>
      <c r="F15" s="291">
        <v>97.230971128608928</v>
      </c>
      <c r="G15" s="291">
        <v>97.717341681340898</v>
      </c>
      <c r="H15" s="291">
        <v>98.204213938411669</v>
      </c>
      <c r="I15" s="295">
        <v>98.562959144219619</v>
      </c>
      <c r="J15" s="295">
        <v>99.209039548022602</v>
      </c>
      <c r="K15" s="295">
        <v>99.798004529595403</v>
      </c>
      <c r="L15" s="294"/>
    </row>
    <row r="16" spans="1:12" ht="22.5" customHeight="1" x14ac:dyDescent="0.25">
      <c r="A16" s="297"/>
      <c r="B16" s="296" t="s">
        <v>266</v>
      </c>
      <c r="C16" s="295">
        <v>97.695674562306905</v>
      </c>
      <c r="D16" s="323">
        <v>97.939757465119314</v>
      </c>
      <c r="E16" s="291">
        <v>97.796800449059788</v>
      </c>
      <c r="F16" s="291">
        <v>97.895634864211573</v>
      </c>
      <c r="G16" s="291">
        <v>97.895950425133307</v>
      </c>
      <c r="H16" s="291">
        <v>97.998831434414257</v>
      </c>
      <c r="I16" s="295">
        <v>98.000592417061611</v>
      </c>
      <c r="J16" s="295">
        <v>98.296178343949052</v>
      </c>
      <c r="K16" s="295">
        <v>98.471578224283022</v>
      </c>
      <c r="L16" s="294"/>
    </row>
    <row r="17" spans="1:12" ht="22.5" customHeight="1" x14ac:dyDescent="0.25">
      <c r="A17" s="303" t="s">
        <v>265</v>
      </c>
      <c r="B17" s="302"/>
      <c r="C17" s="300"/>
      <c r="D17" s="301"/>
      <c r="E17" s="300"/>
      <c r="F17" s="300"/>
      <c r="G17" s="300"/>
      <c r="H17" s="300"/>
      <c r="I17" s="300"/>
      <c r="J17" s="300"/>
      <c r="K17" s="299"/>
      <c r="L17" s="298"/>
    </row>
    <row r="18" spans="1:12" ht="22.5" customHeight="1" x14ac:dyDescent="0.25">
      <c r="A18" s="297"/>
      <c r="B18" s="296" t="s">
        <v>264</v>
      </c>
      <c r="C18" s="295">
        <v>99.034438164872952</v>
      </c>
      <c r="D18" s="323">
        <v>99.192882348524662</v>
      </c>
      <c r="E18" s="291">
        <v>99.822699558662208</v>
      </c>
      <c r="F18" s="291">
        <v>99.838531213010143</v>
      </c>
      <c r="G18" s="291">
        <v>99.855288773523682</v>
      </c>
      <c r="H18" s="291">
        <v>99.854095786443338</v>
      </c>
      <c r="I18" s="295">
        <v>99.852882966090519</v>
      </c>
      <c r="J18" s="295">
        <v>99.894628099173559</v>
      </c>
      <c r="K18" s="295">
        <v>99.970414201183431</v>
      </c>
      <c r="L18" s="294"/>
    </row>
    <row r="19" spans="1:12" ht="22.5" customHeight="1" x14ac:dyDescent="0.25">
      <c r="A19" s="297"/>
      <c r="B19" s="296" t="s">
        <v>263</v>
      </c>
      <c r="C19" s="295">
        <v>99.76449333806498</v>
      </c>
      <c r="D19" s="323">
        <v>99.902726889530172</v>
      </c>
      <c r="E19" s="291">
        <v>98.621640248104754</v>
      </c>
      <c r="F19" s="291">
        <v>98.705672587994457</v>
      </c>
      <c r="G19" s="291">
        <v>98.798228969006956</v>
      </c>
      <c r="H19" s="291">
        <v>98.887921216587387</v>
      </c>
      <c r="I19" s="295">
        <v>99.052883481074531</v>
      </c>
      <c r="J19" s="295">
        <v>99.519770050476723</v>
      </c>
      <c r="K19" s="295">
        <v>100</v>
      </c>
      <c r="L19" s="294"/>
    </row>
    <row r="20" spans="1:12" ht="22.5" customHeight="1" x14ac:dyDescent="0.25">
      <c r="A20" s="297"/>
      <c r="B20" s="296" t="s">
        <v>118</v>
      </c>
      <c r="C20" s="295">
        <v>97.650862068965523</v>
      </c>
      <c r="D20" s="323">
        <v>96.380580840918938</v>
      </c>
      <c r="E20" s="291">
        <v>98.894783377541998</v>
      </c>
      <c r="F20" s="291">
        <v>98.97206703910615</v>
      </c>
      <c r="G20" s="291">
        <v>99.051061906913702</v>
      </c>
      <c r="H20" s="291">
        <v>99.131825451222298</v>
      </c>
      <c r="I20" s="295">
        <v>99.214417744916815</v>
      </c>
      <c r="J20" s="295">
        <v>99.584656731004145</v>
      </c>
      <c r="K20" s="295">
        <v>100</v>
      </c>
      <c r="L20" s="294"/>
    </row>
    <row r="21" spans="1:12" ht="22.5" customHeight="1" x14ac:dyDescent="0.25">
      <c r="A21" s="297"/>
      <c r="B21" s="296" t="s">
        <v>262</v>
      </c>
      <c r="C21" s="295">
        <v>95.685165897931853</v>
      </c>
      <c r="D21" s="323">
        <v>96.0546282245827</v>
      </c>
      <c r="E21" s="291">
        <v>97.596899224806194</v>
      </c>
      <c r="F21" s="291">
        <v>98.354231974921632</v>
      </c>
      <c r="G21" s="291">
        <v>98.813291139240505</v>
      </c>
      <c r="H21" s="291">
        <v>99.440894568690098</v>
      </c>
      <c r="I21" s="295">
        <v>99.838709677419359</v>
      </c>
      <c r="J21" s="295">
        <v>99.655172413793096</v>
      </c>
      <c r="K21" s="295">
        <v>99.245283018867923</v>
      </c>
      <c r="L21" s="294"/>
    </row>
    <row r="22" spans="1:12" ht="22.5" customHeight="1" x14ac:dyDescent="0.25">
      <c r="A22" s="303" t="s">
        <v>261</v>
      </c>
      <c r="B22" s="302"/>
      <c r="C22" s="300"/>
      <c r="D22" s="301"/>
      <c r="E22" s="300"/>
      <c r="F22" s="300"/>
      <c r="G22" s="300"/>
      <c r="H22" s="300"/>
      <c r="I22" s="300"/>
      <c r="J22" s="300"/>
      <c r="K22" s="299"/>
      <c r="L22" s="298"/>
    </row>
    <row r="23" spans="1:12" ht="22.5" customHeight="1" x14ac:dyDescent="0.25">
      <c r="A23" s="297"/>
      <c r="B23" s="296" t="s">
        <v>260</v>
      </c>
      <c r="C23" s="295">
        <v>99.71580544194174</v>
      </c>
      <c r="D23" s="323">
        <v>99.544264520508094</v>
      </c>
      <c r="E23" s="291">
        <v>99.657493329085185</v>
      </c>
      <c r="F23" s="291">
        <v>99.6664255284945</v>
      </c>
      <c r="G23" s="291">
        <v>99.726216309395852</v>
      </c>
      <c r="H23" s="291">
        <v>99.740047078088224</v>
      </c>
      <c r="I23" s="295">
        <v>99.839999999999989</v>
      </c>
      <c r="J23" s="295">
        <v>100</v>
      </c>
      <c r="K23" s="295">
        <v>100</v>
      </c>
      <c r="L23" s="294"/>
    </row>
    <row r="24" spans="1:12" ht="22.5" customHeight="1" x14ac:dyDescent="0.25">
      <c r="A24" s="297"/>
      <c r="B24" s="296" t="s">
        <v>259</v>
      </c>
      <c r="C24" s="295">
        <v>99.040363486809895</v>
      </c>
      <c r="D24" s="323">
        <v>99.093376337319071</v>
      </c>
      <c r="E24" s="291">
        <v>99.10891089108911</v>
      </c>
      <c r="F24" s="291">
        <v>99.125</v>
      </c>
      <c r="G24" s="291">
        <v>99.14711729622266</v>
      </c>
      <c r="H24" s="291">
        <v>99.167330677290835</v>
      </c>
      <c r="I24" s="295">
        <v>99.189620758483031</v>
      </c>
      <c r="J24" s="295">
        <v>99.28824871166681</v>
      </c>
      <c r="K24" s="295">
        <v>99.391365566734038</v>
      </c>
      <c r="L24" s="294"/>
    </row>
    <row r="25" spans="1:12" ht="22.5" customHeight="1" x14ac:dyDescent="0.25">
      <c r="A25" s="297"/>
      <c r="B25" s="296" t="s">
        <v>258</v>
      </c>
      <c r="C25" s="295">
        <v>99.000017793277692</v>
      </c>
      <c r="D25" s="323">
        <v>99.187860653985894</v>
      </c>
      <c r="E25" s="291">
        <v>99.335684263019161</v>
      </c>
      <c r="F25" s="291">
        <v>99.489384574039235</v>
      </c>
      <c r="G25" s="291">
        <v>99.608882159979814</v>
      </c>
      <c r="H25" s="291">
        <v>99.729822843569238</v>
      </c>
      <c r="I25" s="295">
        <v>99.611248365063219</v>
      </c>
      <c r="J25" s="295">
        <v>100</v>
      </c>
      <c r="K25" s="295">
        <v>100</v>
      </c>
      <c r="L25" s="294"/>
    </row>
    <row r="26" spans="1:12" ht="22.5" customHeight="1" x14ac:dyDescent="0.25">
      <c r="A26" s="297"/>
      <c r="B26" s="296" t="s">
        <v>120</v>
      </c>
      <c r="C26" s="295">
        <v>99.934564150502453</v>
      </c>
      <c r="D26" s="323">
        <v>99.924149047122398</v>
      </c>
      <c r="E26" s="291">
        <v>99.929335756107406</v>
      </c>
      <c r="F26" s="291">
        <v>99.927957597900473</v>
      </c>
      <c r="G26" s="291">
        <v>99.92652461425422</v>
      </c>
      <c r="H26" s="291">
        <v>99.925033467202141</v>
      </c>
      <c r="I26" s="295">
        <v>99.925918086570007</v>
      </c>
      <c r="J26" s="295">
        <v>99.965739736195971</v>
      </c>
      <c r="K26" s="295">
        <v>99.962786081994665</v>
      </c>
      <c r="L26" s="294"/>
    </row>
    <row r="27" spans="1:12" ht="22.5" customHeight="1" x14ac:dyDescent="0.25">
      <c r="A27" s="297"/>
      <c r="B27" s="296" t="s">
        <v>121</v>
      </c>
      <c r="C27" s="295">
        <v>96.464679838762962</v>
      </c>
      <c r="D27" s="323">
        <v>96.749801008224992</v>
      </c>
      <c r="E27" s="291">
        <v>97.718120805369125</v>
      </c>
      <c r="F27" s="291">
        <v>98.310810810810807</v>
      </c>
      <c r="G27" s="291">
        <v>98.775510204081627</v>
      </c>
      <c r="H27" s="291">
        <v>98.732876712328761</v>
      </c>
      <c r="I27" s="295">
        <v>98.895027624309392</v>
      </c>
      <c r="J27" s="295">
        <v>100</v>
      </c>
      <c r="K27" s="295">
        <v>100</v>
      </c>
      <c r="L27" s="294"/>
    </row>
    <row r="28" spans="1:12" ht="22.5" customHeight="1" x14ac:dyDescent="0.25">
      <c r="A28" s="297"/>
      <c r="B28" s="296" t="s">
        <v>122</v>
      </c>
      <c r="C28" s="295">
        <v>93.770700636942678</v>
      </c>
      <c r="D28" s="323">
        <v>96.931890515595171</v>
      </c>
      <c r="E28" s="291">
        <v>98.277933520224266</v>
      </c>
      <c r="F28" s="291">
        <v>98.673277941570632</v>
      </c>
      <c r="G28" s="291">
        <v>99.27360774818402</v>
      </c>
      <c r="H28" s="291">
        <v>99.878460499662395</v>
      </c>
      <c r="I28" s="295">
        <v>99.64755320591027</v>
      </c>
      <c r="J28" s="295">
        <v>99.249583101723175</v>
      </c>
      <c r="K28" s="295">
        <v>98.866896156052789</v>
      </c>
      <c r="L28" s="294"/>
    </row>
    <row r="29" spans="1:12" ht="22.5" customHeight="1" x14ac:dyDescent="0.25">
      <c r="A29" s="303" t="s">
        <v>257</v>
      </c>
      <c r="B29" s="302"/>
      <c r="C29" s="300"/>
      <c r="D29" s="301"/>
      <c r="E29" s="300"/>
      <c r="F29" s="300"/>
      <c r="G29" s="300"/>
      <c r="H29" s="300"/>
      <c r="I29" s="300"/>
      <c r="J29" s="300"/>
      <c r="K29" s="299"/>
      <c r="L29" s="298"/>
    </row>
    <row r="30" spans="1:12" ht="22.5" customHeight="1" x14ac:dyDescent="0.25">
      <c r="A30" s="297"/>
      <c r="B30" s="296" t="s">
        <v>256</v>
      </c>
      <c r="C30" s="295">
        <v>90.00342495076633</v>
      </c>
      <c r="D30" s="323">
        <v>92.201913958099837</v>
      </c>
      <c r="E30" s="291">
        <v>93.992655916631591</v>
      </c>
      <c r="F30" s="291">
        <v>94.869513209143548</v>
      </c>
      <c r="G30" s="291">
        <v>95.765582159142554</v>
      </c>
      <c r="H30" s="291">
        <v>96.647311954727655</v>
      </c>
      <c r="I30" s="295">
        <v>97.505480831901409</v>
      </c>
      <c r="J30" s="295">
        <v>98.757306577069997</v>
      </c>
      <c r="K30" s="295">
        <v>99.746419571943477</v>
      </c>
      <c r="L30" s="294"/>
    </row>
    <row r="31" spans="1:12" ht="22.5" customHeight="1" x14ac:dyDescent="0.25">
      <c r="A31" s="297"/>
      <c r="B31" s="296" t="s">
        <v>255</v>
      </c>
      <c r="C31" s="295">
        <v>94.561466143044143</v>
      </c>
      <c r="D31" s="323">
        <v>94.980267878497969</v>
      </c>
      <c r="E31" s="291">
        <v>96.729171756657706</v>
      </c>
      <c r="F31" s="291">
        <v>97.579825722819223</v>
      </c>
      <c r="G31" s="291">
        <v>98.348339025147467</v>
      </c>
      <c r="H31" s="291">
        <v>99.073349403625215</v>
      </c>
      <c r="I31" s="295">
        <v>99.778970634670046</v>
      </c>
      <c r="J31" s="295">
        <v>99.786212340481512</v>
      </c>
      <c r="K31" s="295">
        <v>99.17849654556079</v>
      </c>
      <c r="L31" s="294"/>
    </row>
    <row r="32" spans="1:12" ht="22.5" customHeight="1" x14ac:dyDescent="0.25">
      <c r="A32" s="297"/>
      <c r="B32" s="296" t="s">
        <v>123</v>
      </c>
      <c r="C32" s="295">
        <v>99.2045125831646</v>
      </c>
      <c r="D32" s="323">
        <v>99.296943657845915</v>
      </c>
      <c r="E32" s="291">
        <v>99.62400284538387</v>
      </c>
      <c r="F32" s="291">
        <v>99.676475119396088</v>
      </c>
      <c r="G32" s="291">
        <v>99.730094466936563</v>
      </c>
      <c r="H32" s="291">
        <v>99.779620107041666</v>
      </c>
      <c r="I32" s="295">
        <v>99.830238726790455</v>
      </c>
      <c r="J32" s="295">
        <v>99.881556683587135</v>
      </c>
      <c r="K32" s="295">
        <v>99.933655006031358</v>
      </c>
      <c r="L32" s="294"/>
    </row>
    <row r="33" spans="1:12" ht="22.5" customHeight="1" x14ac:dyDescent="0.25">
      <c r="A33" s="297"/>
      <c r="B33" s="296" t="s">
        <v>124</v>
      </c>
      <c r="C33" s="295">
        <v>99.333333333333329</v>
      </c>
      <c r="D33" s="323">
        <v>99.311990455358924</v>
      </c>
      <c r="E33" s="291">
        <v>97.601247351377282</v>
      </c>
      <c r="F33" s="291">
        <v>97.79612117326495</v>
      </c>
      <c r="G33" s="291">
        <v>97.991887224386517</v>
      </c>
      <c r="H33" s="291">
        <v>98.188551646405287</v>
      </c>
      <c r="I33" s="295">
        <v>98.38612063748235</v>
      </c>
      <c r="J33" s="295">
        <v>100</v>
      </c>
      <c r="K33" s="295">
        <v>100</v>
      </c>
      <c r="L33" s="294"/>
    </row>
    <row r="34" spans="1:12" ht="22.5" customHeight="1" x14ac:dyDescent="0.25">
      <c r="A34" s="297"/>
      <c r="B34" s="296" t="s">
        <v>125</v>
      </c>
      <c r="C34" s="295">
        <v>95.475343162175903</v>
      </c>
      <c r="D34" s="323">
        <v>95.918576104746322</v>
      </c>
      <c r="E34" s="291">
        <v>96.853264560731859</v>
      </c>
      <c r="F34" s="291">
        <v>97.153716039943987</v>
      </c>
      <c r="G34" s="291">
        <v>97.434675747672856</v>
      </c>
      <c r="H34" s="291">
        <v>97.717411235040018</v>
      </c>
      <c r="I34" s="295">
        <v>98.013192081071693</v>
      </c>
      <c r="J34" s="295">
        <v>99.56078845493866</v>
      </c>
      <c r="K34" s="295">
        <v>100</v>
      </c>
      <c r="L34" s="294"/>
    </row>
    <row r="35" spans="1:12" ht="22.5" customHeight="1" x14ac:dyDescent="0.25">
      <c r="A35" s="297"/>
      <c r="B35" s="296" t="s">
        <v>126</v>
      </c>
      <c r="C35" s="295">
        <v>99.793167867627432</v>
      </c>
      <c r="D35" s="323">
        <v>99.794129366449724</v>
      </c>
      <c r="E35" s="291">
        <v>99.808441772904416</v>
      </c>
      <c r="F35" s="291">
        <v>99.835472194800928</v>
      </c>
      <c r="G35" s="291">
        <v>99.888539207972727</v>
      </c>
      <c r="H35" s="291">
        <v>99.915077083877719</v>
      </c>
      <c r="I35" s="295">
        <v>99.869825566258783</v>
      </c>
      <c r="J35" s="295">
        <v>100</v>
      </c>
      <c r="K35" s="295">
        <v>100</v>
      </c>
      <c r="L35" s="294"/>
    </row>
    <row r="36" spans="1:12" ht="22.5" customHeight="1" x14ac:dyDescent="0.25">
      <c r="A36" s="297"/>
      <c r="B36" s="296" t="s">
        <v>127</v>
      </c>
      <c r="C36" s="295">
        <v>96.009298721425807</v>
      </c>
      <c r="D36" s="323">
        <v>96.279616213040924</v>
      </c>
      <c r="E36" s="291">
        <v>96.56126482213439</v>
      </c>
      <c r="F36" s="291">
        <v>96.720321931589538</v>
      </c>
      <c r="G36" s="291">
        <v>96.885245901639351</v>
      </c>
      <c r="H36" s="291">
        <v>97.05636743215031</v>
      </c>
      <c r="I36" s="295">
        <v>97.234042553191486</v>
      </c>
      <c r="J36" s="295">
        <v>98.181818181818187</v>
      </c>
      <c r="K36" s="295">
        <v>98.181818181818187</v>
      </c>
      <c r="L36" s="294"/>
    </row>
    <row r="37" spans="1:12" ht="22.5" customHeight="1" x14ac:dyDescent="0.25">
      <c r="A37" s="297"/>
      <c r="B37" s="296" t="s">
        <v>128</v>
      </c>
      <c r="C37" s="295">
        <v>100</v>
      </c>
      <c r="D37" s="323">
        <v>100</v>
      </c>
      <c r="E37" s="291">
        <v>100</v>
      </c>
      <c r="F37" s="291">
        <v>100</v>
      </c>
      <c r="G37" s="291">
        <v>100</v>
      </c>
      <c r="H37" s="291">
        <v>100</v>
      </c>
      <c r="I37" s="295">
        <v>100</v>
      </c>
      <c r="J37" s="295">
        <v>100</v>
      </c>
      <c r="K37" s="295">
        <v>100</v>
      </c>
      <c r="L37" s="294"/>
    </row>
    <row r="38" spans="1:12" ht="22.5" customHeight="1" x14ac:dyDescent="0.25">
      <c r="A38" s="317"/>
      <c r="B38" s="315"/>
      <c r="C38" s="315"/>
      <c r="D38" s="316"/>
      <c r="E38" s="315"/>
      <c r="F38" s="315"/>
      <c r="G38" s="315"/>
      <c r="H38" s="315"/>
      <c r="I38" s="315"/>
      <c r="J38" s="315"/>
      <c r="K38" s="315"/>
      <c r="L38" s="315"/>
    </row>
    <row r="39" spans="1:12" ht="22.5" customHeight="1" x14ac:dyDescent="0.25">
      <c r="A39" s="357" t="s">
        <v>245</v>
      </c>
      <c r="B39" s="358"/>
      <c r="C39" s="367" t="s">
        <v>244</v>
      </c>
      <c r="D39" s="368"/>
      <c r="E39" s="363" t="s">
        <v>243</v>
      </c>
      <c r="F39" s="363"/>
      <c r="G39" s="363"/>
      <c r="H39" s="363"/>
      <c r="I39" s="363"/>
      <c r="J39" s="314" t="s">
        <v>242</v>
      </c>
      <c r="K39" s="314" t="s">
        <v>241</v>
      </c>
      <c r="L39" s="364" t="s">
        <v>240</v>
      </c>
    </row>
    <row r="40" spans="1:12" ht="22.5" customHeight="1" x14ac:dyDescent="0.25">
      <c r="A40" s="359"/>
      <c r="B40" s="360"/>
      <c r="C40" s="313" t="s">
        <v>306</v>
      </c>
      <c r="D40" s="313" t="s">
        <v>305</v>
      </c>
      <c r="E40" s="312" t="s">
        <v>304</v>
      </c>
      <c r="F40" s="312" t="s">
        <v>303</v>
      </c>
      <c r="G40" s="312" t="s">
        <v>302</v>
      </c>
      <c r="H40" s="312" t="s">
        <v>301</v>
      </c>
      <c r="I40" s="311" t="s">
        <v>300</v>
      </c>
      <c r="J40" s="311" t="s">
        <v>299</v>
      </c>
      <c r="K40" s="311" t="s">
        <v>298</v>
      </c>
      <c r="L40" s="365"/>
    </row>
    <row r="41" spans="1:12" ht="22.5" customHeight="1" x14ac:dyDescent="0.25">
      <c r="A41" s="361"/>
      <c r="B41" s="362"/>
      <c r="C41" s="308" t="s">
        <v>297</v>
      </c>
      <c r="D41" s="310" t="s">
        <v>296</v>
      </c>
      <c r="E41" s="309" t="s">
        <v>295</v>
      </c>
      <c r="F41" s="309" t="s">
        <v>294</v>
      </c>
      <c r="G41" s="309" t="s">
        <v>293</v>
      </c>
      <c r="H41" s="309" t="s">
        <v>292</v>
      </c>
      <c r="I41" s="308" t="s">
        <v>291</v>
      </c>
      <c r="J41" s="308" t="s">
        <v>290</v>
      </c>
      <c r="K41" s="308" t="s">
        <v>289</v>
      </c>
      <c r="L41" s="366"/>
    </row>
    <row r="42" spans="1:12" ht="22.5" customHeight="1" x14ac:dyDescent="0.25">
      <c r="A42" s="303" t="s">
        <v>254</v>
      </c>
      <c r="B42" s="302"/>
      <c r="C42" s="306"/>
      <c r="D42" s="307"/>
      <c r="E42" s="306"/>
      <c r="F42" s="306"/>
      <c r="G42" s="306"/>
      <c r="H42" s="305"/>
      <c r="I42" s="305"/>
      <c r="J42" s="305"/>
      <c r="K42" s="304"/>
      <c r="L42" s="298"/>
    </row>
    <row r="43" spans="1:12" ht="22.5" customHeight="1" x14ac:dyDescent="0.25">
      <c r="A43" s="297"/>
      <c r="B43" s="296" t="s">
        <v>253</v>
      </c>
      <c r="C43" s="295">
        <v>96.495607599519801</v>
      </c>
      <c r="D43" s="323">
        <v>96.681178320739519</v>
      </c>
      <c r="E43" s="291">
        <v>96.805469114672476</v>
      </c>
      <c r="F43" s="291">
        <v>96.89382493181327</v>
      </c>
      <c r="G43" s="291">
        <v>96.982775687982581</v>
      </c>
      <c r="H43" s="291">
        <v>97.07133867391174</v>
      </c>
      <c r="I43" s="295">
        <v>97.15846664045884</v>
      </c>
      <c r="J43" s="295">
        <v>97.584842586323632</v>
      </c>
      <c r="K43" s="295">
        <v>97.997153088232025</v>
      </c>
      <c r="L43" s="294"/>
    </row>
    <row r="44" spans="1:12" ht="22.5" customHeight="1" x14ac:dyDescent="0.25">
      <c r="A44" s="297"/>
      <c r="B44" s="296" t="s">
        <v>182</v>
      </c>
      <c r="C44" s="295">
        <v>96.880190655015525</v>
      </c>
      <c r="D44" s="323">
        <v>96.95490638886865</v>
      </c>
      <c r="E44" s="291">
        <v>96.95490638886865</v>
      </c>
      <c r="F44" s="291">
        <v>96.95490638886865</v>
      </c>
      <c r="G44" s="291">
        <v>96.95490638886865</v>
      </c>
      <c r="H44" s="291">
        <v>96.954906388868665</v>
      </c>
      <c r="I44" s="295">
        <v>96.95490638886865</v>
      </c>
      <c r="J44" s="295">
        <v>96.954906388868665</v>
      </c>
      <c r="K44" s="295">
        <v>96.954906388868736</v>
      </c>
      <c r="L44" s="294"/>
    </row>
    <row r="45" spans="1:12" ht="22.5" customHeight="1" x14ac:dyDescent="0.25">
      <c r="A45" s="297"/>
      <c r="B45" s="296" t="s">
        <v>130</v>
      </c>
      <c r="C45" s="295">
        <v>99.208989428550311</v>
      </c>
      <c r="D45" s="323">
        <v>99.093879976232913</v>
      </c>
      <c r="E45" s="291">
        <v>99.122209610291335</v>
      </c>
      <c r="F45" s="291">
        <v>99.188594828239928</v>
      </c>
      <c r="G45" s="291">
        <v>99.255205958352335</v>
      </c>
      <c r="H45" s="291">
        <v>99.314546839299311</v>
      </c>
      <c r="I45" s="295">
        <v>99.381726585756809</v>
      </c>
      <c r="J45" s="295">
        <v>99.75959674292362</v>
      </c>
      <c r="K45" s="295">
        <v>100</v>
      </c>
      <c r="L45" s="294"/>
    </row>
    <row r="46" spans="1:12" ht="22.5" customHeight="1" x14ac:dyDescent="0.25">
      <c r="A46" s="297"/>
      <c r="B46" s="296" t="s">
        <v>131</v>
      </c>
      <c r="C46" s="295">
        <v>86.956521739130437</v>
      </c>
      <c r="D46" s="323">
        <v>86.853619729514719</v>
      </c>
      <c r="E46" s="291">
        <v>89.693877551020407</v>
      </c>
      <c r="F46" s="291">
        <v>90.859991690901538</v>
      </c>
      <c r="G46" s="291">
        <v>92.088005077215996</v>
      </c>
      <c r="H46" s="291">
        <v>93.385046326222792</v>
      </c>
      <c r="I46" s="295">
        <v>94.731064763995604</v>
      </c>
      <c r="J46" s="295">
        <v>100</v>
      </c>
      <c r="K46" s="295">
        <v>100</v>
      </c>
      <c r="L46" s="294"/>
    </row>
    <row r="47" spans="1:12" ht="22.5" customHeight="1" x14ac:dyDescent="0.25">
      <c r="A47" s="297"/>
      <c r="B47" s="296" t="s">
        <v>132</v>
      </c>
      <c r="C47" s="295">
        <v>89.735682819383257</v>
      </c>
      <c r="D47" s="323">
        <v>89.949674363528715</v>
      </c>
      <c r="E47" s="291">
        <v>92.360791532443628</v>
      </c>
      <c r="F47" s="291">
        <v>93.213231868302529</v>
      </c>
      <c r="G47" s="291">
        <v>94.088050314465406</v>
      </c>
      <c r="H47" s="291">
        <v>95.111464968152873</v>
      </c>
      <c r="I47" s="295">
        <v>96.129656507015</v>
      </c>
      <c r="J47" s="295">
        <v>98.712004121586816</v>
      </c>
      <c r="K47" s="295">
        <v>100</v>
      </c>
      <c r="L47" s="294"/>
    </row>
    <row r="48" spans="1:12" ht="22.5" customHeight="1" x14ac:dyDescent="0.25">
      <c r="A48" s="297"/>
      <c r="B48" s="296" t="s">
        <v>133</v>
      </c>
      <c r="C48" s="295">
        <v>94.226804123711332</v>
      </c>
      <c r="D48" s="323">
        <v>96.033402922755741</v>
      </c>
      <c r="E48" s="291">
        <v>96.016771488469601</v>
      </c>
      <c r="F48" s="291">
        <v>96.210526315789465</v>
      </c>
      <c r="G48" s="291">
        <v>96.202531645569621</v>
      </c>
      <c r="H48" s="291">
        <v>95.991561181434605</v>
      </c>
      <c r="I48" s="295">
        <v>96.573875802997861</v>
      </c>
      <c r="J48" s="295">
        <v>96.54427645788337</v>
      </c>
      <c r="K48" s="295">
        <v>98.241758241758234</v>
      </c>
      <c r="L48" s="294"/>
    </row>
    <row r="49" spans="1:12" ht="22.5" customHeight="1" x14ac:dyDescent="0.25">
      <c r="A49" s="297"/>
      <c r="B49" s="296" t="s">
        <v>134</v>
      </c>
      <c r="C49" s="295">
        <v>94.879227053140085</v>
      </c>
      <c r="D49" s="323">
        <v>95.196078431372541</v>
      </c>
      <c r="E49" s="291">
        <v>97.044334975369466</v>
      </c>
      <c r="F49" s="291">
        <v>97.044334975369466</v>
      </c>
      <c r="G49" s="291">
        <v>97.227722772277218</v>
      </c>
      <c r="H49" s="291">
        <v>97.227722772277218</v>
      </c>
      <c r="I49" s="295">
        <v>98</v>
      </c>
      <c r="J49" s="295">
        <v>98.383838383838381</v>
      </c>
      <c r="K49" s="295">
        <v>99.578947368421055</v>
      </c>
      <c r="L49" s="294"/>
    </row>
    <row r="50" spans="1:12" ht="22.5" customHeight="1" x14ac:dyDescent="0.25">
      <c r="A50" s="297"/>
      <c r="B50" s="296" t="s">
        <v>135</v>
      </c>
      <c r="C50" s="295">
        <v>95.029821073558651</v>
      </c>
      <c r="D50" s="323">
        <v>95.659809332664324</v>
      </c>
      <c r="E50" s="291">
        <v>97.20121028744326</v>
      </c>
      <c r="F50" s="291">
        <v>97.598584428715867</v>
      </c>
      <c r="G50" s="291">
        <v>98.099341104916377</v>
      </c>
      <c r="H50" s="291">
        <v>98.399390243902445</v>
      </c>
      <c r="I50" s="295">
        <v>98.87926642893531</v>
      </c>
      <c r="J50" s="295">
        <v>99.358974358974365</v>
      </c>
      <c r="K50" s="295">
        <v>100</v>
      </c>
      <c r="L50" s="294"/>
    </row>
    <row r="51" spans="1:12" ht="22.5" customHeight="1" x14ac:dyDescent="0.25">
      <c r="A51" s="297"/>
      <c r="B51" s="296" t="s">
        <v>136</v>
      </c>
      <c r="C51" s="295">
        <v>95.973154362416096</v>
      </c>
      <c r="D51" s="323">
        <v>95.939086294416242</v>
      </c>
      <c r="E51" s="291">
        <v>95.959595959595958</v>
      </c>
      <c r="F51" s="291">
        <v>95.911413969335598</v>
      </c>
      <c r="G51" s="291">
        <v>96.027633851468053</v>
      </c>
      <c r="H51" s="291">
        <v>97.377622377622373</v>
      </c>
      <c r="I51" s="295">
        <v>97.695035460992912</v>
      </c>
      <c r="J51" s="295">
        <v>99.618320610687022</v>
      </c>
      <c r="K51" s="295">
        <v>100</v>
      </c>
      <c r="L51" s="294"/>
    </row>
    <row r="52" spans="1:12" ht="22.5" customHeight="1" x14ac:dyDescent="0.25">
      <c r="A52" s="297"/>
      <c r="B52" s="296" t="s">
        <v>137</v>
      </c>
      <c r="C52" s="295">
        <v>89.150326797385631</v>
      </c>
      <c r="D52" s="323">
        <v>79.09336941813261</v>
      </c>
      <c r="E52" s="291">
        <v>80.187319884726222</v>
      </c>
      <c r="F52" s="291">
        <v>80.966542750929378</v>
      </c>
      <c r="G52" s="291">
        <v>82.118188795088258</v>
      </c>
      <c r="H52" s="291">
        <v>82.857142857142861</v>
      </c>
      <c r="I52" s="295">
        <v>83.976992604765826</v>
      </c>
      <c r="J52" s="295">
        <v>90.485436893203882</v>
      </c>
      <c r="K52" s="295">
        <v>100</v>
      </c>
      <c r="L52" s="294"/>
    </row>
    <row r="53" spans="1:12" ht="22.5" customHeight="1" x14ac:dyDescent="0.25">
      <c r="A53" s="297"/>
      <c r="B53" s="296" t="s">
        <v>138</v>
      </c>
      <c r="C53" s="295">
        <v>68.027210884353735</v>
      </c>
      <c r="D53" s="323">
        <v>69.567723342939473</v>
      </c>
      <c r="E53" s="291">
        <v>71.445568114217721</v>
      </c>
      <c r="F53" s="291">
        <v>71.601208459214504</v>
      </c>
      <c r="G53" s="291">
        <v>72.498465316144873</v>
      </c>
      <c r="H53" s="291">
        <v>73.175296319401113</v>
      </c>
      <c r="I53" s="295">
        <v>73.320659062103928</v>
      </c>
      <c r="J53" s="295">
        <v>80.466072652501722</v>
      </c>
      <c r="K53" s="295">
        <v>90.207715133531153</v>
      </c>
      <c r="L53" s="294"/>
    </row>
    <row r="54" spans="1:12" ht="22.5" customHeight="1" x14ac:dyDescent="0.25">
      <c r="A54" s="297"/>
      <c r="B54" s="296" t="s">
        <v>139</v>
      </c>
      <c r="C54" s="295">
        <v>95.822727953286417</v>
      </c>
      <c r="D54" s="323">
        <v>95.944923589045246</v>
      </c>
      <c r="E54" s="291">
        <v>95.91740966682309</v>
      </c>
      <c r="F54" s="291">
        <v>95.99369085173501</v>
      </c>
      <c r="G54" s="291">
        <v>96.262128201049791</v>
      </c>
      <c r="H54" s="291">
        <v>96.615335258261155</v>
      </c>
      <c r="I54" s="295">
        <v>96.797153024911026</v>
      </c>
      <c r="J54" s="295">
        <v>97.243828204261078</v>
      </c>
      <c r="K54" s="295">
        <v>97.065582464203644</v>
      </c>
      <c r="L54" s="294"/>
    </row>
    <row r="55" spans="1:12" ht="22.5" customHeight="1" x14ac:dyDescent="0.25">
      <c r="A55" s="297"/>
      <c r="B55" s="296" t="s">
        <v>140</v>
      </c>
      <c r="C55" s="295">
        <v>99.065151733064866</v>
      </c>
      <c r="D55" s="323">
        <v>99.115044247787608</v>
      </c>
      <c r="E55" s="291">
        <v>99.359440966661822</v>
      </c>
      <c r="F55" s="291">
        <v>99.431238150794812</v>
      </c>
      <c r="G55" s="291">
        <v>99.532573765702608</v>
      </c>
      <c r="H55" s="291">
        <v>99.648814749780513</v>
      </c>
      <c r="I55" s="295">
        <v>99.750842737798621</v>
      </c>
      <c r="J55" s="295">
        <v>100</v>
      </c>
      <c r="K55" s="295">
        <v>100</v>
      </c>
      <c r="L55" s="294"/>
    </row>
    <row r="56" spans="1:12" ht="22.5" customHeight="1" x14ac:dyDescent="0.25">
      <c r="A56" s="297"/>
      <c r="B56" s="296" t="s">
        <v>141</v>
      </c>
      <c r="C56" s="295">
        <v>48.646209386281583</v>
      </c>
      <c r="D56" s="323">
        <v>50.373831775700936</v>
      </c>
      <c r="E56" s="291">
        <v>54.403131115459878</v>
      </c>
      <c r="F56" s="291">
        <v>55.823293172690761</v>
      </c>
      <c r="G56" s="291">
        <v>59.072164948453612</v>
      </c>
      <c r="H56" s="291">
        <v>60.846560846560848</v>
      </c>
      <c r="I56" s="295">
        <v>62.894450489662681</v>
      </c>
      <c r="J56" s="295">
        <v>74.87373737373737</v>
      </c>
      <c r="K56" s="295">
        <v>88.807069219440351</v>
      </c>
      <c r="L56" s="294"/>
    </row>
    <row r="57" spans="1:12" ht="22.5" customHeight="1" x14ac:dyDescent="0.25">
      <c r="A57" s="303" t="s">
        <v>252</v>
      </c>
      <c r="B57" s="302"/>
      <c r="C57" s="300"/>
      <c r="D57" s="301"/>
      <c r="E57" s="300"/>
      <c r="F57" s="300"/>
      <c r="G57" s="300"/>
      <c r="H57" s="300"/>
      <c r="I57" s="300"/>
      <c r="J57" s="300"/>
      <c r="K57" s="299"/>
      <c r="L57" s="298"/>
    </row>
    <row r="58" spans="1:12" ht="22.5" customHeight="1" x14ac:dyDescent="0.25">
      <c r="A58" s="297"/>
      <c r="B58" s="296" t="s">
        <v>142</v>
      </c>
      <c r="C58" s="295">
        <v>82.754491017964071</v>
      </c>
      <c r="D58" s="323">
        <v>83.292533659730722</v>
      </c>
      <c r="E58" s="291">
        <v>84.108774166135547</v>
      </c>
      <c r="F58" s="291">
        <v>84.364186851211073</v>
      </c>
      <c r="G58" s="291">
        <v>84.669603524229075</v>
      </c>
      <c r="H58" s="291">
        <v>84.989903522548801</v>
      </c>
      <c r="I58" s="295">
        <v>85.387605762634351</v>
      </c>
      <c r="J58" s="295">
        <v>89.632611977856072</v>
      </c>
      <c r="K58" s="295">
        <v>100</v>
      </c>
      <c r="L58" s="294"/>
    </row>
    <row r="59" spans="1:12" ht="22.5" customHeight="1" x14ac:dyDescent="0.25">
      <c r="A59" s="297"/>
      <c r="B59" s="296" t="s">
        <v>143</v>
      </c>
      <c r="C59" s="295">
        <v>79.004095710282385</v>
      </c>
      <c r="D59" s="323">
        <v>80.519192367428445</v>
      </c>
      <c r="E59" s="291">
        <v>84.122562674094709</v>
      </c>
      <c r="F59" s="291">
        <v>84.014167650531292</v>
      </c>
      <c r="G59" s="291">
        <v>83.657774573419857</v>
      </c>
      <c r="H59" s="291">
        <v>83.486924034869233</v>
      </c>
      <c r="I59" s="295">
        <v>83.346007604562729</v>
      </c>
      <c r="J59" s="295">
        <v>87.145196506550221</v>
      </c>
      <c r="K59" s="295">
        <v>93.579357935793581</v>
      </c>
      <c r="L59" s="294"/>
    </row>
    <row r="60" spans="1:12" ht="22.5" customHeight="1" x14ac:dyDescent="0.25">
      <c r="A60" s="297"/>
      <c r="B60" s="296" t="s">
        <v>144</v>
      </c>
      <c r="C60" s="295">
        <v>95.168467895740633</v>
      </c>
      <c r="D60" s="323">
        <v>95.21809369951535</v>
      </c>
      <c r="E60" s="291">
        <v>96.121883656509695</v>
      </c>
      <c r="F60" s="291">
        <v>96.630396630396632</v>
      </c>
      <c r="G60" s="291">
        <v>97.116411534353858</v>
      </c>
      <c r="H60" s="291">
        <v>97.509025270758116</v>
      </c>
      <c r="I60" s="295">
        <v>97.729769315269138</v>
      </c>
      <c r="J60" s="295">
        <v>97.986577181208062</v>
      </c>
      <c r="K60" s="295">
        <v>98.241852487135503</v>
      </c>
      <c r="L60" s="294"/>
    </row>
    <row r="61" spans="1:12" ht="22.5" customHeight="1" x14ac:dyDescent="0.25">
      <c r="A61" s="297"/>
      <c r="B61" s="296" t="s">
        <v>145</v>
      </c>
      <c r="C61" s="295">
        <v>99.191685912240175</v>
      </c>
      <c r="D61" s="323">
        <v>99.404052443384984</v>
      </c>
      <c r="E61" s="291">
        <v>99.27360774818402</v>
      </c>
      <c r="F61" s="291">
        <v>99.384993849938496</v>
      </c>
      <c r="G61" s="291">
        <v>99.375</v>
      </c>
      <c r="H61" s="291">
        <v>99.237611181702661</v>
      </c>
      <c r="I61" s="295">
        <v>99.353169469598967</v>
      </c>
      <c r="J61" s="295">
        <v>99.575070821529749</v>
      </c>
      <c r="K61" s="295">
        <v>99.53051643192488</v>
      </c>
      <c r="L61" s="294"/>
    </row>
    <row r="62" spans="1:12" ht="22.5" customHeight="1" x14ac:dyDescent="0.25">
      <c r="A62" s="297"/>
      <c r="B62" s="296" t="s">
        <v>146</v>
      </c>
      <c r="C62" s="295">
        <v>95.832311841137525</v>
      </c>
      <c r="D62" s="323">
        <v>95.009980039920165</v>
      </c>
      <c r="E62" s="291">
        <v>96.715620827770366</v>
      </c>
      <c r="F62" s="291">
        <v>97.55567626290059</v>
      </c>
      <c r="G62" s="291">
        <v>98.09392265193371</v>
      </c>
      <c r="H62" s="291">
        <v>98.903570424515038</v>
      </c>
      <c r="I62" s="295">
        <v>99.427590154550657</v>
      </c>
      <c r="J62" s="295">
        <v>100</v>
      </c>
      <c r="K62" s="295">
        <v>100</v>
      </c>
      <c r="L62" s="294"/>
    </row>
    <row r="63" spans="1:12" ht="22.5" customHeight="1" x14ac:dyDescent="0.25">
      <c r="A63" s="297"/>
      <c r="B63" s="296" t="s">
        <v>251</v>
      </c>
      <c r="C63" s="295">
        <v>94.281729428172952</v>
      </c>
      <c r="D63" s="323">
        <v>94.260522375644655</v>
      </c>
      <c r="E63" s="291">
        <v>94.342906875543946</v>
      </c>
      <c r="F63" s="291">
        <v>94.545776518505392</v>
      </c>
      <c r="G63" s="291">
        <v>94.783313812055141</v>
      </c>
      <c r="H63" s="291">
        <v>95.06557828120701</v>
      </c>
      <c r="I63" s="295">
        <v>95.367949196862156</v>
      </c>
      <c r="J63" s="295">
        <v>97.04160246533128</v>
      </c>
      <c r="K63" s="295">
        <v>99.11272892731202</v>
      </c>
      <c r="L63" s="294"/>
    </row>
    <row r="64" spans="1:12" ht="22.5" customHeight="1" x14ac:dyDescent="0.25">
      <c r="A64" s="303" t="s">
        <v>250</v>
      </c>
      <c r="B64" s="302"/>
      <c r="C64" s="300"/>
      <c r="D64" s="301"/>
      <c r="E64" s="300"/>
      <c r="F64" s="300"/>
      <c r="G64" s="300"/>
      <c r="H64" s="300"/>
      <c r="I64" s="300"/>
      <c r="J64" s="300"/>
      <c r="K64" s="299"/>
      <c r="L64" s="298"/>
    </row>
    <row r="65" spans="1:12" ht="22.5" customHeight="1" x14ac:dyDescent="0.25">
      <c r="A65" s="297"/>
      <c r="B65" s="296" t="s">
        <v>249</v>
      </c>
      <c r="C65" s="295">
        <v>99.674320882677094</v>
      </c>
      <c r="D65" s="323">
        <v>99.755461767626613</v>
      </c>
      <c r="E65" s="291">
        <v>99.836562574077078</v>
      </c>
      <c r="F65" s="291">
        <v>99.853642061019997</v>
      </c>
      <c r="G65" s="291">
        <v>99.870802654190143</v>
      </c>
      <c r="H65" s="291">
        <v>99.885951965651415</v>
      </c>
      <c r="I65" s="295">
        <v>99.902020975080532</v>
      </c>
      <c r="J65" s="295">
        <v>99.950849239659107</v>
      </c>
      <c r="K65" s="295">
        <v>99.977363254467491</v>
      </c>
      <c r="L65" s="294"/>
    </row>
    <row r="66" spans="1:12" ht="22.5" customHeight="1" x14ac:dyDescent="0.25">
      <c r="A66" s="297"/>
      <c r="B66" s="296" t="s">
        <v>248</v>
      </c>
      <c r="C66" s="295">
        <v>99.690953775514714</v>
      </c>
      <c r="D66" s="323">
        <v>99.75107423321974</v>
      </c>
      <c r="E66" s="291">
        <v>99.746170021027339</v>
      </c>
      <c r="F66" s="291">
        <v>99.760578226170765</v>
      </c>
      <c r="G66" s="291">
        <v>99.773345421577517</v>
      </c>
      <c r="H66" s="291">
        <v>99.786396000605976</v>
      </c>
      <c r="I66" s="295">
        <v>99.800851322590461</v>
      </c>
      <c r="J66" s="295">
        <v>99.920930232558135</v>
      </c>
      <c r="K66" s="295">
        <v>99.919137466307276</v>
      </c>
      <c r="L66" s="294"/>
    </row>
    <row r="67" spans="1:12" ht="22.5" customHeight="1" x14ac:dyDescent="0.25">
      <c r="A67" s="297"/>
      <c r="B67" s="296" t="s">
        <v>247</v>
      </c>
      <c r="C67" s="295">
        <v>95.005002071564988</v>
      </c>
      <c r="D67" s="323">
        <v>96.970281940563879</v>
      </c>
      <c r="E67" s="291">
        <v>97.162569632544589</v>
      </c>
      <c r="F67" s="291">
        <v>97.554874360525318</v>
      </c>
      <c r="G67" s="291">
        <v>98.328003372785318</v>
      </c>
      <c r="H67" s="291">
        <v>98.287900822013881</v>
      </c>
      <c r="I67" s="295">
        <v>98.266194939275437</v>
      </c>
      <c r="J67" s="295">
        <v>99.223943292202677</v>
      </c>
      <c r="K67" s="295">
        <v>99.361441287777836</v>
      </c>
      <c r="L67" s="294"/>
    </row>
    <row r="68" spans="1:12" ht="22.5" customHeight="1" x14ac:dyDescent="0.25">
      <c r="A68" s="297"/>
      <c r="B68" s="296" t="s">
        <v>148</v>
      </c>
      <c r="C68" s="295">
        <v>98.380566801619423</v>
      </c>
      <c r="D68" s="323">
        <v>98.828797795384077</v>
      </c>
      <c r="E68" s="291">
        <v>98.600909408884235</v>
      </c>
      <c r="F68" s="291">
        <v>98.763250883392232</v>
      </c>
      <c r="G68" s="291">
        <v>98.821428571428569</v>
      </c>
      <c r="H68" s="291">
        <v>98.954201226108907</v>
      </c>
      <c r="I68" s="295">
        <v>98.943918426802625</v>
      </c>
      <c r="J68" s="295">
        <v>98.965913443125245</v>
      </c>
      <c r="K68" s="295">
        <v>98.709156918112143</v>
      </c>
      <c r="L68" s="294"/>
    </row>
    <row r="69" spans="1:12" ht="22.5" customHeight="1" x14ac:dyDescent="0.25">
      <c r="A69" s="297"/>
      <c r="B69" s="296" t="s">
        <v>149</v>
      </c>
      <c r="C69" s="295">
        <v>86.370519939424526</v>
      </c>
      <c r="D69" s="323">
        <v>87.035123966942152</v>
      </c>
      <c r="E69" s="291">
        <v>87.819148936170208</v>
      </c>
      <c r="F69" s="291">
        <v>88.486486486486484</v>
      </c>
      <c r="G69" s="291">
        <v>89.175824175824175</v>
      </c>
      <c r="H69" s="291">
        <v>89.888268156424573</v>
      </c>
      <c r="I69" s="295">
        <v>90.625</v>
      </c>
      <c r="J69" s="295">
        <v>95.341614906832291</v>
      </c>
      <c r="K69" s="295">
        <v>99.659863945578238</v>
      </c>
      <c r="L69" s="294"/>
    </row>
    <row r="70" spans="1:12" ht="22.5" customHeight="1" x14ac:dyDescent="0.25">
      <c r="A70" s="297"/>
      <c r="B70" s="296" t="s">
        <v>150</v>
      </c>
      <c r="C70" s="295">
        <v>99.829680935619393</v>
      </c>
      <c r="D70" s="323">
        <v>99.829079307201468</v>
      </c>
      <c r="E70" s="291">
        <v>99.828962371721772</v>
      </c>
      <c r="F70" s="291">
        <v>99.828864803194534</v>
      </c>
      <c r="G70" s="291">
        <v>99.828767123287676</v>
      </c>
      <c r="H70" s="291">
        <v>99.840091376356369</v>
      </c>
      <c r="I70" s="295">
        <v>99.839999999999989</v>
      </c>
      <c r="J70" s="295">
        <v>99.896848137535827</v>
      </c>
      <c r="K70" s="295">
        <v>99.896551724137922</v>
      </c>
      <c r="L70" s="294"/>
    </row>
    <row r="71" spans="1:12" ht="22.5" customHeight="1" x14ac:dyDescent="0.25">
      <c r="A71" s="297"/>
      <c r="B71" s="296" t="s">
        <v>151</v>
      </c>
      <c r="C71" s="295">
        <v>100</v>
      </c>
      <c r="D71" s="323">
        <v>100</v>
      </c>
      <c r="E71" s="291">
        <v>100</v>
      </c>
      <c r="F71" s="291">
        <v>100</v>
      </c>
      <c r="G71" s="291">
        <v>100</v>
      </c>
      <c r="H71" s="291">
        <v>100</v>
      </c>
      <c r="I71" s="295">
        <v>100</v>
      </c>
      <c r="J71" s="295">
        <v>100</v>
      </c>
      <c r="K71" s="295">
        <v>100</v>
      </c>
      <c r="L71" s="294"/>
    </row>
    <row r="72" spans="1:12" ht="22.5" customHeight="1" x14ac:dyDescent="0.25">
      <c r="A72" s="297"/>
      <c r="B72" s="296" t="s">
        <v>246</v>
      </c>
      <c r="C72" s="295">
        <v>89.359177215189874</v>
      </c>
      <c r="D72" s="323">
        <v>90.500201694231535</v>
      </c>
      <c r="E72" s="291">
        <v>92.922473867595826</v>
      </c>
      <c r="F72" s="291">
        <v>92.608213096559382</v>
      </c>
      <c r="G72" s="291">
        <v>92.66470455059995</v>
      </c>
      <c r="H72" s="291">
        <v>93.187066974595851</v>
      </c>
      <c r="I72" s="295">
        <v>93.730850813103942</v>
      </c>
      <c r="J72" s="295">
        <v>98.929783346384752</v>
      </c>
      <c r="K72" s="295">
        <v>99.214431189991274</v>
      </c>
      <c r="L72" s="294"/>
    </row>
    <row r="73" spans="1:12" ht="22.5" customHeight="1" x14ac:dyDescent="0.25">
      <c r="A73" s="317"/>
      <c r="B73" s="315"/>
      <c r="C73" s="315"/>
      <c r="D73" s="316"/>
      <c r="E73" s="315"/>
      <c r="F73" s="315"/>
      <c r="G73" s="315"/>
      <c r="H73" s="315"/>
      <c r="I73" s="315"/>
      <c r="J73" s="315"/>
      <c r="K73" s="315"/>
      <c r="L73" s="315"/>
    </row>
    <row r="74" spans="1:12" ht="22.5" customHeight="1" x14ac:dyDescent="0.25">
      <c r="A74" s="357" t="s">
        <v>245</v>
      </c>
      <c r="B74" s="358"/>
      <c r="C74" s="367" t="s">
        <v>244</v>
      </c>
      <c r="D74" s="368"/>
      <c r="E74" s="363" t="s">
        <v>243</v>
      </c>
      <c r="F74" s="363"/>
      <c r="G74" s="363"/>
      <c r="H74" s="363"/>
      <c r="I74" s="363"/>
      <c r="J74" s="314" t="s">
        <v>242</v>
      </c>
      <c r="K74" s="314" t="s">
        <v>241</v>
      </c>
      <c r="L74" s="364" t="s">
        <v>240</v>
      </c>
    </row>
    <row r="75" spans="1:12" ht="22.5" customHeight="1" x14ac:dyDescent="0.25">
      <c r="A75" s="359"/>
      <c r="B75" s="360"/>
      <c r="C75" s="313" t="s">
        <v>306</v>
      </c>
      <c r="D75" s="313" t="s">
        <v>305</v>
      </c>
      <c r="E75" s="312" t="s">
        <v>304</v>
      </c>
      <c r="F75" s="312" t="s">
        <v>303</v>
      </c>
      <c r="G75" s="312" t="s">
        <v>302</v>
      </c>
      <c r="H75" s="312" t="s">
        <v>301</v>
      </c>
      <c r="I75" s="311" t="s">
        <v>300</v>
      </c>
      <c r="J75" s="311" t="s">
        <v>299</v>
      </c>
      <c r="K75" s="311" t="s">
        <v>298</v>
      </c>
      <c r="L75" s="365"/>
    </row>
    <row r="76" spans="1:12" ht="22.5" customHeight="1" x14ac:dyDescent="0.25">
      <c r="A76" s="361"/>
      <c r="B76" s="362"/>
      <c r="C76" s="308" t="s">
        <v>297</v>
      </c>
      <c r="D76" s="310" t="s">
        <v>296</v>
      </c>
      <c r="E76" s="309" t="s">
        <v>295</v>
      </c>
      <c r="F76" s="309" t="s">
        <v>294</v>
      </c>
      <c r="G76" s="309" t="s">
        <v>293</v>
      </c>
      <c r="H76" s="309" t="s">
        <v>292</v>
      </c>
      <c r="I76" s="308" t="s">
        <v>291</v>
      </c>
      <c r="J76" s="308" t="s">
        <v>290</v>
      </c>
      <c r="K76" s="308" t="s">
        <v>289</v>
      </c>
      <c r="L76" s="366"/>
    </row>
    <row r="77" spans="1:12" ht="22.5" customHeight="1" x14ac:dyDescent="0.25">
      <c r="A77" s="303" t="s">
        <v>239</v>
      </c>
      <c r="B77" s="302"/>
      <c r="C77" s="306"/>
      <c r="D77" s="307"/>
      <c r="E77" s="306"/>
      <c r="F77" s="306"/>
      <c r="G77" s="306"/>
      <c r="H77" s="305"/>
      <c r="I77" s="305"/>
      <c r="J77" s="305"/>
      <c r="K77" s="304"/>
      <c r="L77" s="298"/>
    </row>
    <row r="78" spans="1:12" ht="22.5" customHeight="1" x14ac:dyDescent="0.25">
      <c r="A78" s="297"/>
      <c r="B78" s="296" t="s">
        <v>238</v>
      </c>
      <c r="C78" s="295">
        <v>91.74436806642619</v>
      </c>
      <c r="D78" s="323">
        <v>92.251290877796905</v>
      </c>
      <c r="E78" s="291">
        <v>92.494512497344758</v>
      </c>
      <c r="F78" s="291">
        <v>92.76896576473122</v>
      </c>
      <c r="G78" s="291">
        <v>93.043731354143929</v>
      </c>
      <c r="H78" s="291">
        <v>93.333579281339922</v>
      </c>
      <c r="I78" s="295">
        <v>93.624186185736733</v>
      </c>
      <c r="J78" s="295">
        <v>95.238862482880847</v>
      </c>
      <c r="K78" s="295">
        <v>96.834782608695662</v>
      </c>
      <c r="L78" s="294"/>
    </row>
    <row r="79" spans="1:12" ht="22.5" customHeight="1" x14ac:dyDescent="0.25">
      <c r="A79" s="297"/>
      <c r="B79" s="296" t="s">
        <v>153</v>
      </c>
      <c r="C79" s="295">
        <v>97.90686509841575</v>
      </c>
      <c r="D79" s="323">
        <v>98.556621137266305</v>
      </c>
      <c r="E79" s="291">
        <v>98.56848710657907</v>
      </c>
      <c r="F79" s="291">
        <v>98.628785636776158</v>
      </c>
      <c r="G79" s="291">
        <v>98.680031758634385</v>
      </c>
      <c r="H79" s="291">
        <v>98.741887169246141</v>
      </c>
      <c r="I79" s="295">
        <v>98.804500703234879</v>
      </c>
      <c r="J79" s="295">
        <v>99.047224523612272</v>
      </c>
      <c r="K79" s="295">
        <v>99.338172502134924</v>
      </c>
      <c r="L79" s="294"/>
    </row>
    <row r="80" spans="1:12" ht="22.5" customHeight="1" x14ac:dyDescent="0.25">
      <c r="A80" s="297"/>
      <c r="B80" s="296" t="s">
        <v>154</v>
      </c>
      <c r="C80" s="295">
        <v>99.404879984130133</v>
      </c>
      <c r="D80" s="323">
        <v>99.373508353221965</v>
      </c>
      <c r="E80" s="291">
        <v>99.372759856630822</v>
      </c>
      <c r="F80" s="291">
        <v>99.421850079744814</v>
      </c>
      <c r="G80" s="291">
        <v>99.440223910435819</v>
      </c>
      <c r="H80" s="291">
        <v>99.458700882117085</v>
      </c>
      <c r="I80" s="295">
        <v>99.557700040209085</v>
      </c>
      <c r="J80" s="295">
        <v>99.692622950819683</v>
      </c>
      <c r="K80" s="295">
        <v>99.822658042979342</v>
      </c>
      <c r="L80" s="294"/>
    </row>
    <row r="81" spans="1:12" ht="22.5" customHeight="1" x14ac:dyDescent="0.25">
      <c r="A81" s="297"/>
      <c r="B81" s="296" t="s">
        <v>155</v>
      </c>
      <c r="C81" s="295">
        <v>95.138121546961329</v>
      </c>
      <c r="D81" s="323">
        <v>94.923245614035096</v>
      </c>
      <c r="E81" s="291">
        <v>97.168539325842701</v>
      </c>
      <c r="F81" s="291">
        <v>97.774011299435031</v>
      </c>
      <c r="G81" s="291">
        <v>98.375</v>
      </c>
      <c r="H81" s="291">
        <v>98.994285714285709</v>
      </c>
      <c r="I81" s="295">
        <v>99.609195402298852</v>
      </c>
      <c r="J81" s="295">
        <v>100</v>
      </c>
      <c r="K81" s="295">
        <v>100</v>
      </c>
      <c r="L81" s="294"/>
    </row>
    <row r="82" spans="1:12" ht="22.5" customHeight="1" x14ac:dyDescent="0.25">
      <c r="A82" s="297"/>
      <c r="B82" s="296" t="s">
        <v>156</v>
      </c>
      <c r="C82" s="295">
        <v>75.988520408163268</v>
      </c>
      <c r="D82" s="323">
        <v>75.574991901522509</v>
      </c>
      <c r="E82" s="291">
        <v>80.939226519337012</v>
      </c>
      <c r="F82" s="291">
        <v>80.995475113122168</v>
      </c>
      <c r="G82" s="291">
        <v>81.206171107994379</v>
      </c>
      <c r="H82" s="291">
        <v>81.061138439915666</v>
      </c>
      <c r="I82" s="295">
        <v>81.001057455058159</v>
      </c>
      <c r="J82" s="295">
        <v>81.071428571428569</v>
      </c>
      <c r="K82" s="295">
        <v>82.002168413444167</v>
      </c>
      <c r="L82" s="294"/>
    </row>
    <row r="83" spans="1:12" ht="22.5" customHeight="1" x14ac:dyDescent="0.25">
      <c r="A83" s="303" t="s">
        <v>237</v>
      </c>
      <c r="B83" s="302"/>
      <c r="C83" s="300"/>
      <c r="D83" s="301"/>
      <c r="E83" s="300"/>
      <c r="F83" s="300"/>
      <c r="G83" s="300"/>
      <c r="H83" s="300"/>
      <c r="I83" s="300"/>
      <c r="J83" s="300"/>
      <c r="K83" s="299"/>
      <c r="L83" s="298"/>
    </row>
    <row r="84" spans="1:12" ht="22.5" customHeight="1" x14ac:dyDescent="0.25">
      <c r="A84" s="297"/>
      <c r="B84" s="296" t="s">
        <v>236</v>
      </c>
      <c r="C84" s="295">
        <v>96.202258187099503</v>
      </c>
      <c r="D84" s="323">
        <v>97.010226316697057</v>
      </c>
      <c r="E84" s="291">
        <v>99.050542697862994</v>
      </c>
      <c r="F84" s="291">
        <v>100</v>
      </c>
      <c r="G84" s="291">
        <v>100</v>
      </c>
      <c r="H84" s="291">
        <v>100</v>
      </c>
      <c r="I84" s="295">
        <v>100</v>
      </c>
      <c r="J84" s="295">
        <v>100</v>
      </c>
      <c r="K84" s="295">
        <v>100</v>
      </c>
      <c r="L84" s="294"/>
    </row>
    <row r="85" spans="1:12" ht="22.5" customHeight="1" x14ac:dyDescent="0.25">
      <c r="A85" s="297"/>
      <c r="B85" s="296" t="s">
        <v>235</v>
      </c>
      <c r="C85" s="295">
        <v>97.678749712003693</v>
      </c>
      <c r="D85" s="323">
        <v>98.358373455536864</v>
      </c>
      <c r="E85" s="291">
        <v>98.355072028210216</v>
      </c>
      <c r="F85" s="291">
        <v>98.933505696049124</v>
      </c>
      <c r="G85" s="291">
        <v>99.9</v>
      </c>
      <c r="H85" s="291">
        <v>99.9</v>
      </c>
      <c r="I85" s="295">
        <v>99.9</v>
      </c>
      <c r="J85" s="295">
        <v>99.9</v>
      </c>
      <c r="K85" s="295">
        <v>99.9</v>
      </c>
      <c r="L85" s="294"/>
    </row>
    <row r="86" spans="1:12" ht="22.5" customHeight="1" x14ac:dyDescent="0.25">
      <c r="A86" s="297"/>
      <c r="B86" s="296" t="s">
        <v>234</v>
      </c>
      <c r="C86" s="295">
        <v>99.86633599587735</v>
      </c>
      <c r="D86" s="323">
        <v>99.941665451363576</v>
      </c>
      <c r="E86" s="291">
        <v>99.974650600780762</v>
      </c>
      <c r="F86" s="291">
        <v>99.98295260825094</v>
      </c>
      <c r="G86" s="291">
        <v>99.987961752768797</v>
      </c>
      <c r="H86" s="291">
        <v>99.994794829530662</v>
      </c>
      <c r="I86" s="295">
        <v>100</v>
      </c>
      <c r="J86" s="295">
        <v>100</v>
      </c>
      <c r="K86" s="295">
        <v>100</v>
      </c>
      <c r="L86" s="294"/>
    </row>
    <row r="87" spans="1:12" ht="22.5" customHeight="1" x14ac:dyDescent="0.25">
      <c r="A87" s="297"/>
      <c r="B87" s="296" t="s">
        <v>157</v>
      </c>
      <c r="C87" s="295">
        <v>72.799898554400201</v>
      </c>
      <c r="D87" s="323">
        <v>85.82304395112277</v>
      </c>
      <c r="E87" s="291">
        <v>81.234240212342399</v>
      </c>
      <c r="F87" s="291">
        <v>84.484605087014728</v>
      </c>
      <c r="G87" s="291">
        <v>87.851351351351354</v>
      </c>
      <c r="H87" s="291">
        <v>91.344709897610926</v>
      </c>
      <c r="I87" s="295">
        <v>94.965517241379317</v>
      </c>
      <c r="J87" s="295">
        <v>100</v>
      </c>
      <c r="K87" s="295">
        <v>100</v>
      </c>
      <c r="L87" s="294"/>
    </row>
    <row r="88" spans="1:12" ht="22.5" customHeight="1" x14ac:dyDescent="0.25">
      <c r="A88" s="297"/>
      <c r="B88" s="296" t="s">
        <v>158</v>
      </c>
      <c r="C88" s="295">
        <v>100</v>
      </c>
      <c r="D88" s="323">
        <v>100</v>
      </c>
      <c r="E88" s="291">
        <v>100</v>
      </c>
      <c r="F88" s="291">
        <v>100</v>
      </c>
      <c r="G88" s="291">
        <v>100</v>
      </c>
      <c r="H88" s="291">
        <v>100</v>
      </c>
      <c r="I88" s="295">
        <v>100</v>
      </c>
      <c r="J88" s="295">
        <v>100</v>
      </c>
      <c r="K88" s="295">
        <v>100</v>
      </c>
      <c r="L88" s="294"/>
    </row>
    <row r="89" spans="1:12" ht="22.5" customHeight="1" x14ac:dyDescent="0.25">
      <c r="A89" s="297"/>
      <c r="B89" s="296" t="s">
        <v>159</v>
      </c>
      <c r="C89" s="295">
        <v>98.951048951048946</v>
      </c>
      <c r="D89" s="323">
        <v>99.538920531597512</v>
      </c>
      <c r="E89" s="291">
        <v>99.807480748074809</v>
      </c>
      <c r="F89" s="291">
        <v>99.792301301578519</v>
      </c>
      <c r="G89" s="291">
        <v>99.804769209315296</v>
      </c>
      <c r="H89" s="291">
        <v>99.789325842696627</v>
      </c>
      <c r="I89" s="295">
        <v>99.7876256548209</v>
      </c>
      <c r="J89" s="295">
        <v>99.793418916924892</v>
      </c>
      <c r="K89" s="295">
        <v>100</v>
      </c>
      <c r="L89" s="294"/>
    </row>
    <row r="90" spans="1:12" ht="22.5" customHeight="1" x14ac:dyDescent="0.25">
      <c r="A90" s="297"/>
      <c r="B90" s="296" t="s">
        <v>163</v>
      </c>
      <c r="C90" s="295">
        <v>85.942770101185943</v>
      </c>
      <c r="D90" s="323">
        <v>86.456605859590923</v>
      </c>
      <c r="E90" s="291">
        <v>86.69322709163346</v>
      </c>
      <c r="F90" s="291">
        <v>87.07105719237434</v>
      </c>
      <c r="G90" s="291">
        <v>87.448680351906162</v>
      </c>
      <c r="H90" s="291">
        <v>87.826086956521749</v>
      </c>
      <c r="I90" s="295">
        <v>88.215366001209915</v>
      </c>
      <c r="J90" s="295">
        <v>90.137885751805641</v>
      </c>
      <c r="K90" s="295">
        <v>91.959798994974875</v>
      </c>
      <c r="L90" s="294"/>
    </row>
    <row r="91" spans="1:12" ht="22.5" customHeight="1" x14ac:dyDescent="0.25">
      <c r="A91" s="297"/>
      <c r="B91" s="296" t="s">
        <v>164</v>
      </c>
      <c r="C91" s="295">
        <v>89.698231009365244</v>
      </c>
      <c r="D91" s="323">
        <v>89.807555238774057</v>
      </c>
      <c r="E91" s="291">
        <v>92.31343283582089</v>
      </c>
      <c r="F91" s="291">
        <v>92.889733840304174</v>
      </c>
      <c r="G91" s="291">
        <v>93.28155339805825</v>
      </c>
      <c r="H91" s="291">
        <v>93.677932405566594</v>
      </c>
      <c r="I91" s="295">
        <v>95.306122448979593</v>
      </c>
      <c r="J91" s="295">
        <v>99.568965517241381</v>
      </c>
      <c r="K91" s="295">
        <v>100</v>
      </c>
      <c r="L91" s="294"/>
    </row>
    <row r="92" spans="1:12" ht="22.5" customHeight="1" x14ac:dyDescent="0.25">
      <c r="A92" s="297"/>
      <c r="B92" s="296" t="s">
        <v>233</v>
      </c>
      <c r="C92" s="295">
        <v>97.599399849962481</v>
      </c>
      <c r="D92" s="323">
        <v>97.777402180343103</v>
      </c>
      <c r="E92" s="291">
        <v>97.599277978339344</v>
      </c>
      <c r="F92" s="291">
        <v>97.670594683474917</v>
      </c>
      <c r="G92" s="291">
        <v>97.706888580674985</v>
      </c>
      <c r="H92" s="291">
        <v>97.762591275042126</v>
      </c>
      <c r="I92" s="295">
        <v>97.772511848341239</v>
      </c>
      <c r="J92" s="295">
        <v>98.26948084425328</v>
      </c>
      <c r="K92" s="295">
        <v>100</v>
      </c>
      <c r="L92" s="294"/>
    </row>
    <row r="93" spans="1:12" ht="22.5" customHeight="1" x14ac:dyDescent="0.25">
      <c r="A93" s="303" t="s">
        <v>232</v>
      </c>
      <c r="B93" s="302"/>
      <c r="C93" s="300"/>
      <c r="D93" s="301"/>
      <c r="E93" s="300"/>
      <c r="F93" s="300"/>
      <c r="G93" s="300"/>
      <c r="H93" s="300"/>
      <c r="I93" s="300"/>
      <c r="J93" s="300"/>
      <c r="K93" s="299"/>
      <c r="L93" s="298"/>
    </row>
    <row r="94" spans="1:12" ht="22.5" customHeight="1" x14ac:dyDescent="0.25">
      <c r="A94" s="297"/>
      <c r="B94" s="296" t="s">
        <v>231</v>
      </c>
      <c r="C94" s="295">
        <v>95.866678202188865</v>
      </c>
      <c r="D94" s="323">
        <v>95.833152008355455</v>
      </c>
      <c r="E94" s="291">
        <v>95.479427865089178</v>
      </c>
      <c r="F94" s="291">
        <v>95.489825419770938</v>
      </c>
      <c r="G94" s="291">
        <v>95.498240975194392</v>
      </c>
      <c r="H94" s="291">
        <v>95.508840065933569</v>
      </c>
      <c r="I94" s="295">
        <v>95.528806771639211</v>
      </c>
      <c r="J94" s="295">
        <v>95.901249821793471</v>
      </c>
      <c r="K94" s="295">
        <v>96.099688473520246</v>
      </c>
      <c r="L94" s="294"/>
    </row>
    <row r="95" spans="1:12" ht="22.5" customHeight="1" x14ac:dyDescent="0.25">
      <c r="A95" s="297"/>
      <c r="B95" s="296" t="s">
        <v>230</v>
      </c>
      <c r="C95" s="295">
        <v>98.885502829777977</v>
      </c>
      <c r="D95" s="323">
        <v>99.092398282197721</v>
      </c>
      <c r="E95" s="291">
        <v>98.937644341801388</v>
      </c>
      <c r="F95" s="291">
        <v>98.951065324280023</v>
      </c>
      <c r="G95" s="291">
        <v>98.945818889785841</v>
      </c>
      <c r="H95" s="291">
        <v>98.959738008090923</v>
      </c>
      <c r="I95" s="295">
        <v>98.96917289559822</v>
      </c>
      <c r="J95" s="295">
        <v>98.991278764316476</v>
      </c>
      <c r="K95" s="295">
        <v>99.020107618238455</v>
      </c>
      <c r="L95" s="294"/>
    </row>
    <row r="96" spans="1:12" ht="22.5" customHeight="1" x14ac:dyDescent="0.25">
      <c r="A96" s="297"/>
      <c r="B96" s="296" t="s">
        <v>160</v>
      </c>
      <c r="C96" s="295">
        <v>96.719131013079135</v>
      </c>
      <c r="D96" s="323">
        <v>97.063890345292492</v>
      </c>
      <c r="E96" s="291">
        <v>97.292054624456853</v>
      </c>
      <c r="F96" s="291">
        <v>97.37712665406427</v>
      </c>
      <c r="G96" s="291">
        <v>97.545374590229471</v>
      </c>
      <c r="H96" s="291">
        <v>97.654411167924678</v>
      </c>
      <c r="I96" s="295">
        <v>97.750865051903119</v>
      </c>
      <c r="J96" s="295">
        <v>97.753307876742753</v>
      </c>
      <c r="K96" s="295">
        <v>97.750550397243231</v>
      </c>
      <c r="L96" s="294"/>
    </row>
    <row r="97" spans="1:12" ht="22.5" customHeight="1" x14ac:dyDescent="0.25">
      <c r="A97" s="297"/>
      <c r="B97" s="296" t="s">
        <v>161</v>
      </c>
      <c r="C97" s="295">
        <v>100</v>
      </c>
      <c r="D97" s="323">
        <v>99.720111955217916</v>
      </c>
      <c r="E97" s="291">
        <v>100</v>
      </c>
      <c r="F97" s="291">
        <v>100</v>
      </c>
      <c r="G97" s="291">
        <v>100</v>
      </c>
      <c r="H97" s="291">
        <v>100</v>
      </c>
      <c r="I97" s="295">
        <v>100</v>
      </c>
      <c r="J97" s="295">
        <v>100</v>
      </c>
      <c r="K97" s="295">
        <v>100</v>
      </c>
      <c r="L97" s="294"/>
    </row>
    <row r="98" spans="1:12" ht="22.5" customHeight="1" x14ac:dyDescent="0.25">
      <c r="A98" s="297"/>
      <c r="B98" s="296" t="s">
        <v>162</v>
      </c>
      <c r="C98" s="295">
        <v>100</v>
      </c>
      <c r="D98" s="323">
        <v>100</v>
      </c>
      <c r="E98" s="291">
        <v>100</v>
      </c>
      <c r="F98" s="291">
        <v>100</v>
      </c>
      <c r="G98" s="291">
        <v>100</v>
      </c>
      <c r="H98" s="291">
        <v>100</v>
      </c>
      <c r="I98" s="295">
        <v>100</v>
      </c>
      <c r="J98" s="295">
        <v>100</v>
      </c>
      <c r="K98" s="295">
        <v>100</v>
      </c>
      <c r="L98" s="294"/>
    </row>
    <row r="99" spans="1:12" ht="22.5" customHeight="1" x14ac:dyDescent="0.25">
      <c r="A99" s="293"/>
      <c r="B99" s="292" t="s">
        <v>229</v>
      </c>
      <c r="C99" s="295">
        <v>79.897626803164272</v>
      </c>
      <c r="D99" s="323">
        <v>80.028804608737403</v>
      </c>
      <c r="E99" s="290">
        <v>82.12512413108243</v>
      </c>
      <c r="F99" s="290">
        <v>82.935500253936013</v>
      </c>
      <c r="G99" s="290">
        <v>83.78378378378379</v>
      </c>
      <c r="H99" s="290">
        <v>84.672698243746666</v>
      </c>
      <c r="I99" s="289">
        <v>85.605234460196286</v>
      </c>
      <c r="J99" s="289">
        <v>91.050341827221885</v>
      </c>
      <c r="K99" s="289">
        <v>98.265895953757223</v>
      </c>
      <c r="L99" s="288"/>
    </row>
    <row r="100" spans="1:12" ht="22.5" customHeight="1" thickBot="1" x14ac:dyDescent="0.3">
      <c r="A100" s="287"/>
      <c r="B100" s="286"/>
      <c r="C100" s="283"/>
      <c r="D100" s="285"/>
      <c r="E100" s="284"/>
      <c r="F100" s="284"/>
      <c r="G100" s="284"/>
      <c r="H100" s="284"/>
      <c r="I100" s="283"/>
      <c r="J100" s="283"/>
      <c r="K100" s="283"/>
      <c r="L100" s="282"/>
    </row>
    <row r="101" spans="1:12" ht="22.5" customHeight="1" thickBot="1" x14ac:dyDescent="0.3">
      <c r="A101" s="281" t="s">
        <v>228</v>
      </c>
      <c r="B101" s="280" t="s">
        <v>312</v>
      </c>
      <c r="C101" s="321">
        <v>96.8</v>
      </c>
      <c r="D101" s="322">
        <v>97.251623261325449</v>
      </c>
      <c r="E101" s="279">
        <v>97.809169854185114</v>
      </c>
      <c r="F101" s="279">
        <v>98.159781030092532</v>
      </c>
      <c r="G101" s="279">
        <v>98.356470106825185</v>
      </c>
      <c r="H101" s="279">
        <v>98.498567397345553</v>
      </c>
      <c r="I101" s="321">
        <v>98.756964714067223</v>
      </c>
      <c r="J101" s="321">
        <v>99.252820442724669</v>
      </c>
      <c r="K101" s="321">
        <v>99.546386348685729</v>
      </c>
      <c r="L101" s="278"/>
    </row>
    <row r="102" spans="1:12" ht="22.5" customHeight="1" x14ac:dyDescent="0.25">
      <c r="A102" s="369" t="s">
        <v>310</v>
      </c>
      <c r="B102" s="339" t="s">
        <v>309</v>
      </c>
      <c r="C102" s="336">
        <v>97.7</v>
      </c>
      <c r="D102" s="338">
        <v>98.5</v>
      </c>
      <c r="E102" s="337">
        <v>99.1</v>
      </c>
      <c r="F102" s="337">
        <v>99.4</v>
      </c>
      <c r="G102" s="337">
        <v>99.5</v>
      </c>
      <c r="H102" s="337">
        <v>99.6</v>
      </c>
      <c r="I102" s="336">
        <v>99.7</v>
      </c>
      <c r="J102" s="336">
        <v>100</v>
      </c>
      <c r="K102" s="336">
        <v>100</v>
      </c>
      <c r="L102" s="335"/>
    </row>
    <row r="103" spans="1:12" ht="22.5" customHeight="1" x14ac:dyDescent="0.25">
      <c r="A103" s="370"/>
      <c r="B103" s="334" t="s">
        <v>308</v>
      </c>
      <c r="C103" s="331">
        <v>100</v>
      </c>
      <c r="D103" s="333">
        <v>100</v>
      </c>
      <c r="E103" s="332">
        <v>100</v>
      </c>
      <c r="F103" s="332">
        <v>100</v>
      </c>
      <c r="G103" s="332">
        <v>100</v>
      </c>
      <c r="H103" s="332">
        <v>100</v>
      </c>
      <c r="I103" s="331">
        <v>100</v>
      </c>
      <c r="J103" s="331">
        <v>100</v>
      </c>
      <c r="K103" s="331">
        <v>100</v>
      </c>
      <c r="L103" s="330"/>
    </row>
    <row r="104" spans="1:12" ht="22.5" customHeight="1" x14ac:dyDescent="0.25">
      <c r="A104" s="371"/>
      <c r="B104" s="329" t="s">
        <v>307</v>
      </c>
      <c r="C104" s="276">
        <v>82</v>
      </c>
      <c r="D104" s="275">
        <v>79.5</v>
      </c>
      <c r="E104" s="328">
        <v>80</v>
      </c>
      <c r="F104" s="328">
        <v>81.8</v>
      </c>
      <c r="G104" s="328">
        <v>82.6</v>
      </c>
      <c r="H104" s="328">
        <v>83.3</v>
      </c>
      <c r="I104" s="276">
        <v>85.8</v>
      </c>
      <c r="J104" s="276">
        <v>89.5</v>
      </c>
      <c r="K104" s="276">
        <v>93.5</v>
      </c>
      <c r="L104" s="272"/>
    </row>
    <row r="105" spans="1:12" ht="22.5" customHeight="1" x14ac:dyDescent="0.25">
      <c r="A105" s="327"/>
      <c r="B105" s="326"/>
      <c r="C105" s="325"/>
      <c r="D105" s="325"/>
      <c r="E105" s="325"/>
      <c r="F105" s="325"/>
      <c r="G105" s="325"/>
      <c r="H105" s="325"/>
      <c r="I105" s="325"/>
      <c r="J105" s="325"/>
      <c r="K105" s="325"/>
      <c r="L105" s="324"/>
    </row>
    <row r="106" spans="1:12" ht="22.5" customHeight="1" x14ac:dyDescent="0.25">
      <c r="A106" s="327"/>
      <c r="B106" s="326"/>
      <c r="C106" s="325"/>
      <c r="D106" s="325"/>
      <c r="E106" s="325"/>
      <c r="F106" s="325"/>
      <c r="G106" s="325"/>
      <c r="H106" s="325"/>
      <c r="I106" s="325"/>
      <c r="J106" s="325"/>
      <c r="K106" s="325"/>
      <c r="L106" s="324"/>
    </row>
    <row r="107" spans="1:12" ht="22.5" customHeight="1" x14ac:dyDescent="0.25">
      <c r="A107" s="372" t="s">
        <v>227</v>
      </c>
      <c r="B107" s="277" t="s">
        <v>226</v>
      </c>
      <c r="C107" s="276">
        <v>98.4</v>
      </c>
      <c r="D107" s="275">
        <v>99.9</v>
      </c>
      <c r="E107" s="274">
        <v>98.6</v>
      </c>
      <c r="F107" s="274">
        <v>98.6</v>
      </c>
      <c r="G107" s="274">
        <v>98.7</v>
      </c>
      <c r="H107" s="274">
        <v>98.8</v>
      </c>
      <c r="I107" s="273">
        <v>98.8</v>
      </c>
      <c r="J107" s="273">
        <v>99.1</v>
      </c>
      <c r="K107" s="273">
        <v>99.2</v>
      </c>
      <c r="L107" s="272"/>
    </row>
    <row r="108" spans="1:12" ht="22.5" customHeight="1" x14ac:dyDescent="0.25">
      <c r="A108" s="373"/>
      <c r="B108" s="277" t="s">
        <v>225</v>
      </c>
      <c r="C108" s="276">
        <v>92.3</v>
      </c>
      <c r="D108" s="275">
        <v>92.8</v>
      </c>
      <c r="E108" s="274">
        <v>95.3</v>
      </c>
      <c r="F108" s="274">
        <v>96.1</v>
      </c>
      <c r="G108" s="274">
        <v>96.4</v>
      </c>
      <c r="H108" s="274">
        <v>96.5</v>
      </c>
      <c r="I108" s="273">
        <v>96.9</v>
      </c>
      <c r="J108" s="273">
        <v>98.5</v>
      </c>
      <c r="K108" s="273">
        <v>99.1</v>
      </c>
      <c r="L108" s="272"/>
    </row>
    <row r="109" spans="1:12" ht="22.5" customHeight="1" x14ac:dyDescent="0.25">
      <c r="A109" s="374"/>
      <c r="B109" s="277" t="s">
        <v>224</v>
      </c>
      <c r="C109" s="276">
        <v>91.1</v>
      </c>
      <c r="D109" s="275">
        <v>93.3</v>
      </c>
      <c r="E109" s="274">
        <v>93.6</v>
      </c>
      <c r="F109" s="274">
        <v>94.3</v>
      </c>
      <c r="G109" s="274">
        <v>95.5</v>
      </c>
      <c r="H109" s="274">
        <v>95.7</v>
      </c>
      <c r="I109" s="273">
        <v>95.3</v>
      </c>
      <c r="J109" s="273">
        <v>96.4</v>
      </c>
      <c r="K109" s="273">
        <v>96.4</v>
      </c>
      <c r="L109" s="272"/>
    </row>
  </sheetData>
  <mergeCells count="14">
    <mergeCell ref="A74:B76"/>
    <mergeCell ref="E74:I74"/>
    <mergeCell ref="L74:L76"/>
    <mergeCell ref="A102:A104"/>
    <mergeCell ref="A107:A109"/>
    <mergeCell ref="C74:D74"/>
    <mergeCell ref="A2:B4"/>
    <mergeCell ref="E2:I2"/>
    <mergeCell ref="L2:L4"/>
    <mergeCell ref="C2:D2"/>
    <mergeCell ref="L39:L41"/>
    <mergeCell ref="C39:D39"/>
    <mergeCell ref="A39:B41"/>
    <mergeCell ref="E39:I39"/>
  </mergeCells>
  <phoneticPr fontId="7"/>
  <printOptions horizontalCentered="1"/>
  <pageMargins left="0.78740157480314965" right="0.19685039370078741" top="0.78740157480314965" bottom="0.78740157480314965" header="0.51181102362204722" footer="0.51181102362204722"/>
  <pageSetup paperSize="9" scale="95" orientation="portrait" r:id="rId1"/>
  <headerFooter alignWithMargins="0"/>
  <rowBreaks count="2" manualBreakCount="2">
    <brk id="37" max="11" man="1"/>
    <brk id="7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市町村別</vt:lpstr>
      <vt:lpstr>目標との差</vt:lpstr>
      <vt:lpstr>様式【国から送付データ】</vt:lpstr>
      <vt:lpstr>共通指数 </vt:lpstr>
      <vt:lpstr>'共通指数 '!Print_Area</vt:lpstr>
      <vt:lpstr>市町村別!Print_Area</vt:lpstr>
      <vt:lpstr>目標との差!Print_Area</vt:lpstr>
      <vt:lpstr>様式【国から送付データ】!Print_Area</vt:lpstr>
      <vt:lpstr>様式【国から送付データ】!Print_Titles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公表</dc:title>
  <dc:creator>生活排水係</dc:creator>
  <cp:keywords>普及率</cp:keywords>
  <cp:lastModifiedBy>Administrator</cp:lastModifiedBy>
  <cp:lastPrinted>2019-08-19T13:18:16Z</cp:lastPrinted>
  <dcterms:created xsi:type="dcterms:W3CDTF">2012-08-07T02:45:21Z</dcterms:created>
  <dcterms:modified xsi:type="dcterms:W3CDTF">2020-03-05T12:34:40Z</dcterms:modified>
</cp:coreProperties>
</file>